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\Documents\"/>
    </mc:Choice>
  </mc:AlternateContent>
  <bookViews>
    <workbookView xWindow="0" yWindow="0" windowWidth="16740" windowHeight="7650" tabRatio="993"/>
  </bookViews>
  <sheets>
    <sheet name="Celkový přehled" sheetId="1" r:id="rId1"/>
    <sheet name="Štafeta" sheetId="27" r:id="rId2"/>
    <sheet name="Rozpis dne" sheetId="6" state="hidden" r:id="rId3"/>
    <sheet name="Bodování pokojů" sheetId="16" r:id="rId4"/>
    <sheet name="Bodování pokojů-týmy" sheetId="28" r:id="rId5"/>
    <sheet name="Piškvorky nešachovka" sheetId="29" r:id="rId6"/>
    <sheet name="Pašeráci" sheetId="32" r:id="rId7"/>
    <sheet name="Fotbal,florbal" sheetId="30" r:id="rId8"/>
    <sheet name="Šachy běh" sheetId="31" r:id="rId9"/>
    <sheet name="Šachy, rapid" sheetId="34" r:id="rId10"/>
    <sheet name="Piškvorky" sheetId="21" state="hidden" r:id="rId11"/>
  </sheets>
  <calcPr calcId="171027"/>
</workbook>
</file>

<file path=xl/calcChain.xml><?xml version="1.0" encoding="utf-8"?>
<calcChain xmlns="http://schemas.openxmlformats.org/spreadsheetml/2006/main">
  <c r="I19" i="34" l="1"/>
  <c r="G19" i="34"/>
  <c r="G13" i="34"/>
  <c r="I13" i="34"/>
  <c r="I7" i="34"/>
  <c r="G7" i="34"/>
  <c r="K18" i="28"/>
  <c r="K17" i="28"/>
  <c r="K16" i="28"/>
  <c r="K15" i="28"/>
  <c r="K14" i="28"/>
  <c r="K13" i="28"/>
  <c r="K9" i="28"/>
  <c r="K8" i="28"/>
  <c r="K7" i="28"/>
  <c r="K6" i="28"/>
  <c r="K5" i="28"/>
  <c r="K4" i="28"/>
  <c r="K22" i="28"/>
  <c r="K23" i="28"/>
  <c r="K24" i="28"/>
  <c r="K25" i="28"/>
  <c r="K26" i="28"/>
  <c r="K27" i="28"/>
  <c r="E27" i="28"/>
  <c r="E26" i="28"/>
  <c r="E25" i="28"/>
  <c r="E24" i="28"/>
  <c r="E23" i="28"/>
  <c r="E22" i="28"/>
  <c r="E18" i="28"/>
  <c r="E17" i="28"/>
  <c r="E16" i="28"/>
  <c r="E15" i="28"/>
  <c r="E14" i="28"/>
  <c r="E13" i="28"/>
  <c r="E9" i="28"/>
  <c r="E8" i="28"/>
  <c r="E7" i="28"/>
  <c r="E6" i="28"/>
  <c r="E5" i="28"/>
  <c r="E4" i="28"/>
  <c r="L5" i="16" l="1"/>
  <c r="L6" i="16"/>
  <c r="L7" i="16"/>
  <c r="L8" i="16"/>
  <c r="L9" i="16"/>
  <c r="L10" i="16"/>
  <c r="L11" i="16"/>
  <c r="L12" i="16"/>
  <c r="L4" i="16"/>
  <c r="O7" i="32" l="1"/>
  <c r="O6" i="32"/>
  <c r="O5" i="32"/>
  <c r="O4" i="32"/>
  <c r="O3" i="32"/>
  <c r="N3" i="32"/>
  <c r="O2" i="32"/>
  <c r="N2" i="32"/>
  <c r="H7" i="31" l="1"/>
  <c r="H6" i="31"/>
  <c r="H5" i="31"/>
  <c r="H4" i="31"/>
  <c r="H3" i="31"/>
  <c r="H2" i="31"/>
  <c r="O2" i="29" l="1"/>
  <c r="O3" i="29"/>
  <c r="O4" i="29"/>
  <c r="O5" i="29"/>
  <c r="O6" i="29"/>
  <c r="O7" i="29"/>
  <c r="O9" i="29"/>
  <c r="O10" i="29"/>
  <c r="O11" i="29"/>
  <c r="O12" i="29"/>
  <c r="O13" i="29"/>
  <c r="O8" i="29"/>
  <c r="I7" i="27" l="1"/>
  <c r="I3" i="27"/>
  <c r="I4" i="27"/>
  <c r="I5" i="27"/>
  <c r="I6" i="27"/>
  <c r="I2" i="27"/>
  <c r="BJ6" i="1"/>
  <c r="BJ7" i="1"/>
  <c r="BJ8" i="1"/>
  <c r="BJ9" i="1"/>
  <c r="BJ10" i="1"/>
  <c r="BJ11" i="1"/>
  <c r="AV6" i="1"/>
  <c r="AV7" i="1"/>
  <c r="AV8" i="1"/>
  <c r="AV9" i="1"/>
  <c r="AV10" i="1"/>
  <c r="AV11" i="1"/>
  <c r="AH6" i="1"/>
  <c r="AH7" i="1"/>
  <c r="AH8" i="1"/>
  <c r="AH9" i="1"/>
  <c r="AH10" i="1"/>
  <c r="AH11" i="1"/>
  <c r="BI6" i="1"/>
  <c r="BI7" i="1"/>
  <c r="BI8" i="1"/>
  <c r="BI9" i="1"/>
  <c r="BI10" i="1"/>
  <c r="BI11" i="1"/>
  <c r="AU6" i="1"/>
  <c r="AU7" i="1"/>
  <c r="AU8" i="1"/>
  <c r="AU9" i="1"/>
  <c r="AU10" i="1"/>
  <c r="AU11" i="1"/>
  <c r="AG6" i="1"/>
  <c r="AG7" i="1"/>
  <c r="AG8" i="1"/>
  <c r="AG9" i="1"/>
  <c r="AG10" i="1"/>
  <c r="AG11" i="1"/>
  <c r="BL7" i="1"/>
  <c r="BL8" i="1"/>
  <c r="BL9" i="1"/>
  <c r="BL10" i="1"/>
  <c r="BL11" i="1"/>
  <c r="BL6" i="1"/>
  <c r="AX10" i="1"/>
  <c r="AX11" i="1"/>
  <c r="AX9" i="1"/>
  <c r="AX8" i="1"/>
  <c r="AX7" i="1"/>
  <c r="AX6" i="1"/>
  <c r="AJ11" i="1"/>
  <c r="AJ10" i="1"/>
  <c r="AJ9" i="1"/>
  <c r="AJ8" i="1"/>
  <c r="AJ7" i="1"/>
  <c r="AJ6" i="1"/>
  <c r="J20" i="21"/>
  <c r="J38" i="21"/>
  <c r="K38" i="21"/>
  <c r="L38" i="21"/>
  <c r="M38" i="21"/>
  <c r="N38" i="21"/>
  <c r="O38" i="21"/>
  <c r="J4" i="21"/>
  <c r="K4" i="21"/>
  <c r="L4" i="21"/>
  <c r="M4" i="21"/>
  <c r="N4" i="21"/>
  <c r="O4" i="21"/>
  <c r="O39" i="21" s="1"/>
  <c r="J5" i="21"/>
  <c r="K5" i="21"/>
  <c r="L5" i="21"/>
  <c r="L39" i="21" s="1"/>
  <c r="M5" i="21"/>
  <c r="N5" i="21"/>
  <c r="O5" i="21"/>
  <c r="J6" i="21"/>
  <c r="K6" i="21"/>
  <c r="L6" i="21"/>
  <c r="M6" i="21"/>
  <c r="N6" i="21"/>
  <c r="N39" i="21" s="1"/>
  <c r="O6" i="21"/>
  <c r="J7" i="21"/>
  <c r="K7" i="21"/>
  <c r="K39" i="21" s="1"/>
  <c r="L7" i="21"/>
  <c r="M7" i="21"/>
  <c r="N7" i="21"/>
  <c r="O7" i="21"/>
  <c r="J8" i="21"/>
  <c r="K8" i="21"/>
  <c r="L8" i="21"/>
  <c r="M8" i="21"/>
  <c r="N8" i="21"/>
  <c r="O8" i="21"/>
  <c r="J9" i="21"/>
  <c r="K9" i="21"/>
  <c r="L9" i="21"/>
  <c r="M9" i="21"/>
  <c r="N9" i="21"/>
  <c r="O9" i="21"/>
  <c r="J10" i="21"/>
  <c r="K10" i="21"/>
  <c r="L10" i="21"/>
  <c r="M10" i="21"/>
  <c r="N10" i="21"/>
  <c r="O10" i="21"/>
  <c r="J11" i="21"/>
  <c r="K11" i="21"/>
  <c r="L11" i="21"/>
  <c r="M11" i="21"/>
  <c r="N11" i="21"/>
  <c r="O11" i="21"/>
  <c r="J12" i="21"/>
  <c r="K12" i="21"/>
  <c r="L12" i="21"/>
  <c r="M12" i="21"/>
  <c r="M39" i="21" s="1"/>
  <c r="N12" i="21"/>
  <c r="O12" i="21"/>
  <c r="J13" i="21"/>
  <c r="K13" i="21"/>
  <c r="L13" i="21"/>
  <c r="M13" i="21"/>
  <c r="N13" i="21"/>
  <c r="O13" i="21"/>
  <c r="J14" i="21"/>
  <c r="K14" i="21"/>
  <c r="L14" i="21"/>
  <c r="M14" i="21"/>
  <c r="N14" i="21"/>
  <c r="O14" i="21"/>
  <c r="J15" i="21"/>
  <c r="K15" i="21"/>
  <c r="L15" i="21"/>
  <c r="M15" i="21"/>
  <c r="N15" i="21"/>
  <c r="O15" i="21"/>
  <c r="J16" i="21"/>
  <c r="K16" i="21"/>
  <c r="L16" i="21"/>
  <c r="M16" i="21"/>
  <c r="N16" i="21"/>
  <c r="O16" i="21"/>
  <c r="J17" i="21"/>
  <c r="K17" i="21"/>
  <c r="L17" i="21"/>
  <c r="M17" i="21"/>
  <c r="N17" i="21"/>
  <c r="O17" i="21"/>
  <c r="J18" i="21"/>
  <c r="K18" i="21"/>
  <c r="L18" i="21"/>
  <c r="M18" i="21"/>
  <c r="N18" i="21"/>
  <c r="O18" i="21"/>
  <c r="J19" i="21"/>
  <c r="K19" i="21"/>
  <c r="L19" i="21"/>
  <c r="M19" i="21"/>
  <c r="N19" i="21"/>
  <c r="O19" i="21"/>
  <c r="K20" i="21"/>
  <c r="L20" i="21"/>
  <c r="M20" i="21"/>
  <c r="N20" i="21"/>
  <c r="O20" i="21"/>
  <c r="J21" i="21"/>
  <c r="K21" i="21"/>
  <c r="L21" i="21"/>
  <c r="M21" i="21"/>
  <c r="N21" i="21"/>
  <c r="O21" i="21"/>
  <c r="J22" i="21"/>
  <c r="K22" i="21"/>
  <c r="L22" i="21"/>
  <c r="M22" i="21"/>
  <c r="N22" i="21"/>
  <c r="O22" i="21"/>
  <c r="J23" i="21"/>
  <c r="K23" i="21"/>
  <c r="L23" i="21"/>
  <c r="M23" i="21"/>
  <c r="N23" i="21"/>
  <c r="O23" i="21"/>
  <c r="J24" i="21"/>
  <c r="K24" i="21"/>
  <c r="L24" i="21"/>
  <c r="M24" i="21"/>
  <c r="N24" i="21"/>
  <c r="O24" i="21"/>
  <c r="J25" i="21"/>
  <c r="K25" i="21"/>
  <c r="L25" i="21"/>
  <c r="M25" i="21"/>
  <c r="N25" i="21"/>
  <c r="O25" i="21"/>
  <c r="J26" i="21"/>
  <c r="K26" i="21"/>
  <c r="L26" i="21"/>
  <c r="M26" i="21"/>
  <c r="N26" i="21"/>
  <c r="O26" i="21"/>
  <c r="J27" i="21"/>
  <c r="K27" i="21"/>
  <c r="L27" i="21"/>
  <c r="M27" i="21"/>
  <c r="N27" i="21"/>
  <c r="O27" i="21"/>
  <c r="J28" i="21"/>
  <c r="K28" i="21"/>
  <c r="L28" i="21"/>
  <c r="M28" i="21"/>
  <c r="N28" i="21"/>
  <c r="O28" i="21"/>
  <c r="J29" i="21"/>
  <c r="K29" i="21"/>
  <c r="L29" i="21"/>
  <c r="M29" i="21"/>
  <c r="N29" i="21"/>
  <c r="O29" i="21"/>
  <c r="J30" i="21"/>
  <c r="K30" i="21"/>
  <c r="L30" i="21"/>
  <c r="M30" i="21"/>
  <c r="N30" i="21"/>
  <c r="O30" i="21"/>
  <c r="J31" i="21"/>
  <c r="K31" i="21"/>
  <c r="L31" i="21"/>
  <c r="M31" i="21"/>
  <c r="N31" i="21"/>
  <c r="O31" i="21"/>
  <c r="J32" i="21"/>
  <c r="K32" i="21"/>
  <c r="L32" i="21"/>
  <c r="M32" i="21"/>
  <c r="N32" i="21"/>
  <c r="O32" i="21"/>
  <c r="J33" i="21"/>
  <c r="K33" i="21"/>
  <c r="L33" i="21"/>
  <c r="M33" i="21"/>
  <c r="N33" i="21"/>
  <c r="O33" i="21"/>
  <c r="J34" i="21"/>
  <c r="K34" i="21"/>
  <c r="L34" i="21"/>
  <c r="M34" i="21"/>
  <c r="N34" i="21"/>
  <c r="O34" i="21"/>
  <c r="J35" i="21"/>
  <c r="K35" i="21"/>
  <c r="L35" i="21"/>
  <c r="M35" i="21"/>
  <c r="N35" i="21"/>
  <c r="O35" i="21"/>
  <c r="J36" i="21"/>
  <c r="K36" i="21"/>
  <c r="L36" i="21"/>
  <c r="M36" i="21"/>
  <c r="N36" i="21"/>
  <c r="O36" i="21"/>
  <c r="J37" i="21"/>
  <c r="K37" i="21"/>
  <c r="L37" i="21"/>
  <c r="M37" i="21"/>
  <c r="N37" i="21"/>
  <c r="O37" i="21"/>
  <c r="O3" i="21"/>
  <c r="N3" i="21"/>
  <c r="M3" i="21"/>
  <c r="L3" i="21"/>
  <c r="K3" i="21"/>
  <c r="J3" i="21"/>
  <c r="J39" i="21" s="1"/>
  <c r="BC6" i="1"/>
  <c r="BC7" i="1"/>
  <c r="BC8" i="1"/>
  <c r="BC9" i="1"/>
  <c r="BC10" i="1"/>
  <c r="BC11" i="1"/>
  <c r="AO6" i="1"/>
  <c r="AO7" i="1"/>
  <c r="AO8" i="1"/>
  <c r="AO9" i="1"/>
  <c r="AO10" i="1"/>
  <c r="AO11" i="1"/>
  <c r="AA6" i="1"/>
  <c r="AA7" i="1"/>
  <c r="AA8" i="1"/>
  <c r="AA9" i="1"/>
  <c r="AA10" i="1"/>
  <c r="AA11" i="1"/>
  <c r="BE6" i="1"/>
  <c r="BF6" i="1"/>
  <c r="BE7" i="1"/>
  <c r="BF7" i="1"/>
  <c r="BE8" i="1"/>
  <c r="BF8" i="1"/>
  <c r="BE9" i="1"/>
  <c r="BF9" i="1"/>
  <c r="BE10" i="1"/>
  <c r="BF10" i="1"/>
  <c r="BE11" i="1"/>
  <c r="BF11" i="1"/>
  <c r="AQ6" i="1"/>
  <c r="AR6" i="1"/>
  <c r="AQ7" i="1"/>
  <c r="AR7" i="1"/>
  <c r="AQ8" i="1"/>
  <c r="AR8" i="1"/>
  <c r="AQ9" i="1"/>
  <c r="AR9" i="1"/>
  <c r="AQ10" i="1"/>
  <c r="AR10" i="1"/>
  <c r="AQ11" i="1"/>
  <c r="AR11" i="1"/>
  <c r="AC7" i="1"/>
  <c r="AD7" i="1"/>
  <c r="AC8" i="1"/>
  <c r="AD8" i="1"/>
  <c r="AC9" i="1"/>
  <c r="AD9" i="1"/>
  <c r="AC10" i="1"/>
  <c r="AD10" i="1"/>
  <c r="AC11" i="1"/>
  <c r="AD11" i="1"/>
  <c r="AC6" i="1"/>
  <c r="AD6" i="1"/>
  <c r="W7" i="1"/>
  <c r="X7" i="1"/>
  <c r="Y7" i="1"/>
  <c r="Z7" i="1"/>
  <c r="AB7" i="1"/>
  <c r="AE7" i="1"/>
  <c r="AF7" i="1"/>
  <c r="AI7" i="1"/>
  <c r="AK7" i="1"/>
  <c r="AL7" i="1"/>
  <c r="AM7" i="1"/>
  <c r="AN7" i="1"/>
  <c r="AP7" i="1"/>
  <c r="AS7" i="1"/>
  <c r="AT7" i="1"/>
  <c r="AW7" i="1"/>
  <c r="AY7" i="1"/>
  <c r="AZ7" i="1"/>
  <c r="BA7" i="1"/>
  <c r="BB7" i="1"/>
  <c r="BD7" i="1"/>
  <c r="BG7" i="1"/>
  <c r="BH7" i="1"/>
  <c r="BK7" i="1"/>
  <c r="W8" i="1"/>
  <c r="X8" i="1"/>
  <c r="Y8" i="1"/>
  <c r="Z8" i="1"/>
  <c r="AB8" i="1"/>
  <c r="AE8" i="1"/>
  <c r="AF8" i="1"/>
  <c r="AI8" i="1"/>
  <c r="AK8" i="1"/>
  <c r="AL8" i="1"/>
  <c r="AM8" i="1"/>
  <c r="AN8" i="1"/>
  <c r="AP8" i="1"/>
  <c r="AS8" i="1"/>
  <c r="AT8" i="1"/>
  <c r="AW8" i="1"/>
  <c r="AY8" i="1"/>
  <c r="AZ8" i="1"/>
  <c r="BA8" i="1"/>
  <c r="BB8" i="1"/>
  <c r="BD8" i="1"/>
  <c r="BG8" i="1"/>
  <c r="BH8" i="1"/>
  <c r="BK8" i="1"/>
  <c r="W9" i="1"/>
  <c r="X9" i="1"/>
  <c r="Y9" i="1"/>
  <c r="Z9" i="1"/>
  <c r="AB9" i="1"/>
  <c r="AE9" i="1"/>
  <c r="AF9" i="1"/>
  <c r="AI9" i="1"/>
  <c r="AK9" i="1"/>
  <c r="AL9" i="1"/>
  <c r="AM9" i="1"/>
  <c r="AN9" i="1"/>
  <c r="AP9" i="1"/>
  <c r="AS9" i="1"/>
  <c r="AT9" i="1"/>
  <c r="AW9" i="1"/>
  <c r="AY9" i="1"/>
  <c r="AZ9" i="1"/>
  <c r="BA9" i="1"/>
  <c r="BB9" i="1"/>
  <c r="BD9" i="1"/>
  <c r="BG9" i="1"/>
  <c r="BH9" i="1"/>
  <c r="BK9" i="1"/>
  <c r="W10" i="1"/>
  <c r="X10" i="1"/>
  <c r="Y10" i="1"/>
  <c r="Z10" i="1"/>
  <c r="AB10" i="1"/>
  <c r="AE10" i="1"/>
  <c r="AF10" i="1"/>
  <c r="AI10" i="1"/>
  <c r="AK10" i="1"/>
  <c r="AL10" i="1"/>
  <c r="AM10" i="1"/>
  <c r="AN10" i="1"/>
  <c r="AP10" i="1"/>
  <c r="AS10" i="1"/>
  <c r="AT10" i="1"/>
  <c r="AW10" i="1"/>
  <c r="AY10" i="1"/>
  <c r="AZ10" i="1"/>
  <c r="BA10" i="1"/>
  <c r="BB10" i="1"/>
  <c r="BD10" i="1"/>
  <c r="BG10" i="1"/>
  <c r="BH10" i="1"/>
  <c r="BK10" i="1"/>
  <c r="W11" i="1"/>
  <c r="X11" i="1"/>
  <c r="Y11" i="1"/>
  <c r="Z11" i="1"/>
  <c r="AB11" i="1"/>
  <c r="AE11" i="1"/>
  <c r="AF11" i="1"/>
  <c r="AI11" i="1"/>
  <c r="AK11" i="1"/>
  <c r="AL11" i="1"/>
  <c r="AM11" i="1"/>
  <c r="AN11" i="1"/>
  <c r="AP11" i="1"/>
  <c r="AS11" i="1"/>
  <c r="AT11" i="1"/>
  <c r="AW11" i="1"/>
  <c r="AY11" i="1"/>
  <c r="AZ11" i="1"/>
  <c r="BA11" i="1"/>
  <c r="BB11" i="1"/>
  <c r="BD11" i="1"/>
  <c r="BG11" i="1"/>
  <c r="BH11" i="1"/>
  <c r="BK11" i="1"/>
  <c r="BG6" i="1"/>
  <c r="BH6" i="1"/>
  <c r="BK6" i="1"/>
  <c r="BA6" i="1"/>
  <c r="BB6" i="1"/>
  <c r="BD6" i="1"/>
  <c r="AZ6" i="1"/>
  <c r="AY6" i="1"/>
  <c r="AM6" i="1"/>
  <c r="AN6" i="1"/>
  <c r="AP6" i="1"/>
  <c r="AS6" i="1"/>
  <c r="AT6" i="1"/>
  <c r="AW6" i="1"/>
  <c r="AL6" i="1"/>
  <c r="AK6" i="1"/>
  <c r="AI6" i="1"/>
  <c r="Y6" i="1"/>
  <c r="Z6" i="1"/>
  <c r="AB6" i="1"/>
  <c r="AE6" i="1"/>
  <c r="AF6" i="1"/>
  <c r="X6" i="1"/>
  <c r="W6" i="1"/>
  <c r="P11" i="1"/>
  <c r="P10" i="1"/>
  <c r="P9" i="1"/>
  <c r="P8" i="1"/>
  <c r="P7" i="1"/>
  <c r="P6" i="1"/>
  <c r="R6" i="1" l="1"/>
  <c r="T10" i="1"/>
  <c r="R8" i="1"/>
  <c r="S6" i="1"/>
  <c r="T6" i="1"/>
  <c r="K2" i="28"/>
  <c r="R9" i="1"/>
  <c r="S9" i="1"/>
  <c r="T11" i="1"/>
  <c r="R11" i="1"/>
  <c r="S10" i="1"/>
  <c r="R10" i="1"/>
  <c r="T9" i="1"/>
  <c r="T8" i="1"/>
  <c r="R7" i="1"/>
  <c r="S11" i="1"/>
  <c r="S8" i="1"/>
  <c r="T7" i="1"/>
  <c r="S7" i="1"/>
  <c r="K20" i="28" l="1"/>
  <c r="E20" i="28"/>
  <c r="K11" i="28"/>
  <c r="E11" i="28"/>
  <c r="E2" i="28"/>
</calcChain>
</file>

<file path=xl/sharedStrings.xml><?xml version="1.0" encoding="utf-8"?>
<sst xmlns="http://schemas.openxmlformats.org/spreadsheetml/2006/main" count="816" uniqueCount="397">
  <si>
    <t>4. místo</t>
  </si>
  <si>
    <t>5. místo</t>
  </si>
  <si>
    <t>6. místo</t>
  </si>
  <si>
    <t>Bojovka - dvojnásob bodů</t>
  </si>
  <si>
    <t>Počty medailí</t>
  </si>
  <si>
    <t>z</t>
  </si>
  <si>
    <t>s</t>
  </si>
  <si>
    <t>b</t>
  </si>
  <si>
    <t>Název týmů</t>
  </si>
  <si>
    <t>Pořadí</t>
  </si>
  <si>
    <t>Body za umístění</t>
  </si>
  <si>
    <t>1. místo</t>
  </si>
  <si>
    <t>2. místo</t>
  </si>
  <si>
    <t>3. místo</t>
  </si>
  <si>
    <t>4.</t>
  </si>
  <si>
    <t>1.</t>
  </si>
  <si>
    <t>3.</t>
  </si>
  <si>
    <t>2.</t>
  </si>
  <si>
    <t>budíček</t>
  </si>
  <si>
    <t>nástup na snídani</t>
  </si>
  <si>
    <t>úklid</t>
  </si>
  <si>
    <t>dopolední šachový program</t>
  </si>
  <si>
    <t>nástup na oběd</t>
  </si>
  <si>
    <t>polední klid</t>
  </si>
  <si>
    <t>odpolední program</t>
  </si>
  <si>
    <t>nástup na večeři</t>
  </si>
  <si>
    <t>večerní program</t>
  </si>
  <si>
    <t>večerní hygiena starší</t>
  </si>
  <si>
    <t>večerka starší</t>
  </si>
  <si>
    <t>od</t>
  </si>
  <si>
    <t>do</t>
  </si>
  <si>
    <t>program</t>
  </si>
  <si>
    <t>dopolední v průběhu tréninku</t>
  </si>
  <si>
    <t>odpolední po poledním klidu</t>
  </si>
  <si>
    <t>nabízí pomoc dle potřeby</t>
  </si>
  <si>
    <t>připravuje prostření stolů, kontroluje mytí rukou před jídlem</t>
  </si>
  <si>
    <t>zkontroluje úklid po jídle</t>
  </si>
  <si>
    <t xml:space="preserve">dojde pro svačiny a dopolední roznese po skupinách </t>
  </si>
  <si>
    <t>pokoj č.2 u Jirky Jírka a Vaška Soukupa</t>
  </si>
  <si>
    <t>Pravidla</t>
  </si>
  <si>
    <t>Léky</t>
  </si>
  <si>
    <t>Svačiny</t>
  </si>
  <si>
    <t>Bufet</t>
  </si>
  <si>
    <t>Léky, ošetření u zdravotnice</t>
  </si>
  <si>
    <t>K majetku tábora, vedoucích, klubu, kamarádů i svému se chováme slušně, abychom nepoškodili.</t>
  </si>
  <si>
    <t>Případné škody hned nahlásíme.</t>
  </si>
  <si>
    <t>Šetrně a dle pravidel se chováme k přírodě.</t>
  </si>
  <si>
    <t>Aby se nám zde všem líbilo, chováme se vzájemně kamarádsky, pomáháme si, nemluvíme neslušně.</t>
  </si>
  <si>
    <t>Soutěžíme fair-play, i prohrát jde se vztyčenou hlavou.</t>
  </si>
  <si>
    <t>Blahopřejeme soupeřům k výhře.</t>
  </si>
  <si>
    <t>Dbáme na své zdraví. Oblékání, vhodná obuv, opalovací prostředky,                                                    časté pití (barel se štávou stále k dispozici)</t>
  </si>
  <si>
    <t>Sportovní materiál</t>
  </si>
  <si>
    <t>rozcvička, hygiena</t>
  </si>
  <si>
    <t>se obrátíme na vedoucí či zdravotnici.</t>
  </si>
  <si>
    <t>V případě jakéhkoliv problému, ztráty,přání, dotazu</t>
  </si>
  <si>
    <t>14:00 - 14:15 na pokoji vedoucích</t>
  </si>
  <si>
    <t>po snídani a po večeři u zdravotnice</t>
  </si>
  <si>
    <t>Služba (tým)</t>
  </si>
  <si>
    <t>Bodování pokojů</t>
  </si>
  <si>
    <t>Pokoj č.</t>
  </si>
  <si>
    <t>Celkem</t>
  </si>
  <si>
    <t>14.</t>
  </si>
  <si>
    <t>16.</t>
  </si>
  <si>
    <t>17.</t>
  </si>
  <si>
    <t>Sliva Michal</t>
  </si>
  <si>
    <t>Sliva Richard</t>
  </si>
  <si>
    <t>Mikeš Jan</t>
  </si>
  <si>
    <t>Vlasák Martin</t>
  </si>
  <si>
    <t>Valterová Veronika</t>
  </si>
  <si>
    <t>Soukupová Michaela</t>
  </si>
  <si>
    <t>Soukup Václav</t>
  </si>
  <si>
    <t>Jírek Jiří</t>
  </si>
  <si>
    <t>Mach Jakub</t>
  </si>
  <si>
    <t>Krupa Filip</t>
  </si>
  <si>
    <t>Kadlec Marek</t>
  </si>
  <si>
    <t>Lisý Jiří</t>
  </si>
  <si>
    <t>Netolický Lukáš</t>
  </si>
  <si>
    <t>Turek Václav</t>
  </si>
  <si>
    <t>Černý Matěj</t>
  </si>
  <si>
    <t>Sysel František</t>
  </si>
  <si>
    <t>Balín Daniel</t>
  </si>
  <si>
    <t>Bílý Jakub</t>
  </si>
  <si>
    <t>Postránský William</t>
  </si>
  <si>
    <t>Krupa Martin</t>
  </si>
  <si>
    <t>Liška Jiří</t>
  </si>
  <si>
    <t>Řehořek Milan</t>
  </si>
  <si>
    <t>Limr Vojtěch</t>
  </si>
  <si>
    <t>Růžička František</t>
  </si>
  <si>
    <t>Černíček Matyáš</t>
  </si>
  <si>
    <t>Šmíd Pavel</t>
  </si>
  <si>
    <t>Polák Martin</t>
  </si>
  <si>
    <t>Turek Mikuláš</t>
  </si>
  <si>
    <t>Mach Štěpán</t>
  </si>
  <si>
    <t>Pham Duc Anh David</t>
  </si>
  <si>
    <t>Tran Thien Long Kuba</t>
  </si>
  <si>
    <t>Poř.</t>
  </si>
  <si>
    <t>St.č.</t>
  </si>
  <si>
    <t>Jméno</t>
  </si>
  <si>
    <t>FED</t>
  </si>
  <si>
    <t>Tým</t>
  </si>
  <si>
    <t>Body</t>
  </si>
  <si>
    <t>CZE</t>
  </si>
  <si>
    <t>Mikeš</t>
  </si>
  <si>
    <t>SlivaR</t>
  </si>
  <si>
    <t>Říha</t>
  </si>
  <si>
    <t>Brejník Gustav</t>
  </si>
  <si>
    <t>Vlasák</t>
  </si>
  <si>
    <t>Valterová</t>
  </si>
  <si>
    <t>Pavelka Hubert Jan</t>
  </si>
  <si>
    <t>SlivaM</t>
  </si>
  <si>
    <t>Kovář Pavel</t>
  </si>
  <si>
    <t>Hung Do</t>
  </si>
  <si>
    <t>Kapras Petr</t>
  </si>
  <si>
    <t>Týmy</t>
  </si>
  <si>
    <t>večerní hygiena (2002 a mladší)</t>
  </si>
  <si>
    <t>večerka mladší (2002 a mladší)</t>
  </si>
  <si>
    <t>Bojovka</t>
  </si>
  <si>
    <t>5.</t>
  </si>
  <si>
    <t>6.</t>
  </si>
  <si>
    <t>BH.</t>
  </si>
  <si>
    <t>S-B</t>
  </si>
  <si>
    <t>39</t>
  </si>
  <si>
    <t>49½​</t>
  </si>
  <si>
    <t>36,75</t>
  </si>
  <si>
    <t>40</t>
  </si>
  <si>
    <t>51</t>
  </si>
  <si>
    <t>35,25</t>
  </si>
  <si>
    <t>38</t>
  </si>
  <si>
    <t>35,50</t>
  </si>
  <si>
    <t>34,25</t>
  </si>
  <si>
    <t>50</t>
  </si>
  <si>
    <t>31,50</t>
  </si>
  <si>
    <t>36½​</t>
  </si>
  <si>
    <t>46½​</t>
  </si>
  <si>
    <t>27,25</t>
  </si>
  <si>
    <t>33½​</t>
  </si>
  <si>
    <t>44</t>
  </si>
  <si>
    <t>27,00</t>
  </si>
  <si>
    <t>34½​</t>
  </si>
  <si>
    <t>23,50</t>
  </si>
  <si>
    <t>27</t>
  </si>
  <si>
    <t>32½​</t>
  </si>
  <si>
    <t>19,25</t>
  </si>
  <si>
    <t>35</t>
  </si>
  <si>
    <t>45½​</t>
  </si>
  <si>
    <t>24,00</t>
  </si>
  <si>
    <t>22,50</t>
  </si>
  <si>
    <t>45</t>
  </si>
  <si>
    <t>23,00</t>
  </si>
  <si>
    <t>34</t>
  </si>
  <si>
    <t>23,25</t>
  </si>
  <si>
    <t>43½​</t>
  </si>
  <si>
    <t>23,75</t>
  </si>
  <si>
    <t>31</t>
  </si>
  <si>
    <t>18,25</t>
  </si>
  <si>
    <t>37½​</t>
  </si>
  <si>
    <t>47</t>
  </si>
  <si>
    <t>19,50</t>
  </si>
  <si>
    <t>37</t>
  </si>
  <si>
    <t>48</t>
  </si>
  <si>
    <t>22,00</t>
  </si>
  <si>
    <t>33</t>
  </si>
  <si>
    <t>42½​</t>
  </si>
  <si>
    <t>16,50</t>
  </si>
  <si>
    <t>30½​</t>
  </si>
  <si>
    <t>18,00</t>
  </si>
  <si>
    <t>29</t>
  </si>
  <si>
    <t>16,00</t>
  </si>
  <si>
    <t>16,25</t>
  </si>
  <si>
    <t>18,50</t>
  </si>
  <si>
    <t>30</t>
  </si>
  <si>
    <t>14,75</t>
  </si>
  <si>
    <t>28½​</t>
  </si>
  <si>
    <t>14,00</t>
  </si>
  <si>
    <t>13,50</t>
  </si>
  <si>
    <t>28</t>
  </si>
  <si>
    <t>13,25</t>
  </si>
  <si>
    <t>11,25</t>
  </si>
  <si>
    <t>25½​</t>
  </si>
  <si>
    <t>31½​</t>
  </si>
  <si>
    <t>9,50</t>
  </si>
  <si>
    <t>25</t>
  </si>
  <si>
    <t>8,00</t>
  </si>
  <si>
    <t>27½​</t>
  </si>
  <si>
    <t>8,50</t>
  </si>
  <si>
    <t>6,50</t>
  </si>
  <si>
    <t>26</t>
  </si>
  <si>
    <t>7,25</t>
  </si>
  <si>
    <t>24</t>
  </si>
  <si>
    <t>6,75</t>
  </si>
  <si>
    <t>26½​</t>
  </si>
  <si>
    <t>5,00</t>
  </si>
  <si>
    <t>23</t>
  </si>
  <si>
    <t>2,75</t>
  </si>
  <si>
    <t>Piškvorky</t>
  </si>
  <si>
    <t>Štafeta</t>
  </si>
  <si>
    <t>15.</t>
  </si>
  <si>
    <t>Jiří Jírek</t>
  </si>
  <si>
    <t>Marcela Gebertová</t>
  </si>
  <si>
    <t>Jan Křelina</t>
  </si>
  <si>
    <t>Štěpan Mach</t>
  </si>
  <si>
    <t>Vojtěch Vaněček</t>
  </si>
  <si>
    <t>William Postránský</t>
  </si>
  <si>
    <t>Jan Hubert Pavelka</t>
  </si>
  <si>
    <t>Gustav Brejník</t>
  </si>
  <si>
    <t>Matěj Hahn</t>
  </si>
  <si>
    <t>Pavel Kovář</t>
  </si>
  <si>
    <t>Vojtěch Limr</t>
  </si>
  <si>
    <t>Petr Bánok</t>
  </si>
  <si>
    <t>František Sysel</t>
  </si>
  <si>
    <t>Olympiáda - Šachový tábor Doksy 2016</t>
  </si>
  <si>
    <t>KAPITÁNI</t>
  </si>
  <si>
    <t>BEZEJMENÍ</t>
  </si>
  <si>
    <t>Pavel Šmíd</t>
  </si>
  <si>
    <t>1.7.</t>
  </si>
  <si>
    <t>2.7.</t>
  </si>
  <si>
    <t>3.7.</t>
  </si>
  <si>
    <t>4.7.</t>
  </si>
  <si>
    <t>5.7.</t>
  </si>
  <si>
    <t>6.7.</t>
  </si>
  <si>
    <t>7.7.</t>
  </si>
  <si>
    <t>8.7.</t>
  </si>
  <si>
    <t>9.7.</t>
  </si>
  <si>
    <t>10.7.</t>
  </si>
  <si>
    <t>30.</t>
  </si>
  <si>
    <t>hod</t>
  </si>
  <si>
    <t>quiz</t>
  </si>
  <si>
    <t>lezení</t>
  </si>
  <si>
    <t>běh</t>
  </si>
  <si>
    <t>slalom</t>
  </si>
  <si>
    <t>divadlo</t>
  </si>
  <si>
    <t>šachy</t>
  </si>
  <si>
    <t>pořadí</t>
  </si>
  <si>
    <t>Martin Říha</t>
  </si>
  <si>
    <t>Lukáš Hlavina</t>
  </si>
  <si>
    <t>Ondra Hahn</t>
  </si>
  <si>
    <t>Filip Sichrovský</t>
  </si>
  <si>
    <t>Tomáš Sichrovský</t>
  </si>
  <si>
    <t>František Růžička</t>
  </si>
  <si>
    <t>Anna Losenická</t>
  </si>
  <si>
    <t>Dalibor Andree</t>
  </si>
  <si>
    <t>Filip Dolenksý</t>
  </si>
  <si>
    <t>Štěpán Dolenksý</t>
  </si>
  <si>
    <t>Kryštof Hofman</t>
  </si>
  <si>
    <t>Jakub Štejnar</t>
  </si>
  <si>
    <t>Veronika Štejnarová</t>
  </si>
  <si>
    <t>Antonín Růžička</t>
  </si>
  <si>
    <t>Vojtěch Galovič</t>
  </si>
  <si>
    <t>Bodovování pokojů</t>
  </si>
  <si>
    <t>Vlajka nástup</t>
  </si>
  <si>
    <t>Jakub Bůžek</t>
  </si>
  <si>
    <t>Karel Bureš</t>
  </si>
  <si>
    <t>Nikola Kulašová</t>
  </si>
  <si>
    <t>Ondřej David</t>
  </si>
  <si>
    <t>Tomáš Gebert</t>
  </si>
  <si>
    <t>Jáchym Rejzek</t>
  </si>
  <si>
    <t>Vojta</t>
  </si>
  <si>
    <t>Matěj</t>
  </si>
  <si>
    <t>Macela</t>
  </si>
  <si>
    <t>Tonda</t>
  </si>
  <si>
    <t>Jirka Du.</t>
  </si>
  <si>
    <t>Wilík</t>
  </si>
  <si>
    <t>Jirka Jí.</t>
  </si>
  <si>
    <t>Franta</t>
  </si>
  <si>
    <t>Tomáš</t>
  </si>
  <si>
    <t>Ondra</t>
  </si>
  <si>
    <t>Pavel</t>
  </si>
  <si>
    <t>Štěpán</t>
  </si>
  <si>
    <t>7.</t>
  </si>
  <si>
    <t>8.</t>
  </si>
  <si>
    <t>9.</t>
  </si>
  <si>
    <t>10.</t>
  </si>
  <si>
    <t>11.</t>
  </si>
  <si>
    <t>12.</t>
  </si>
  <si>
    <t>X</t>
  </si>
  <si>
    <t>BODY</t>
  </si>
  <si>
    <t>Matěj Levitner</t>
  </si>
  <si>
    <t>body</t>
  </si>
  <si>
    <t>1-6</t>
  </si>
  <si>
    <t>4-5</t>
  </si>
  <si>
    <t>2-5</t>
  </si>
  <si>
    <t>3-4</t>
  </si>
  <si>
    <t>6-5</t>
  </si>
  <si>
    <t>5-3</t>
  </si>
  <si>
    <t>1-2</t>
  </si>
  <si>
    <t>2-6</t>
  </si>
  <si>
    <t>3-1</t>
  </si>
  <si>
    <t>1-4</t>
  </si>
  <si>
    <t>2-3</t>
  </si>
  <si>
    <t>4-2</t>
  </si>
  <si>
    <t>5-1</t>
  </si>
  <si>
    <t>1. kolo</t>
  </si>
  <si>
    <t>2. kolo</t>
  </si>
  <si>
    <t>5. kolo</t>
  </si>
  <si>
    <t>3. kolo</t>
  </si>
  <si>
    <t>4. kolo</t>
  </si>
  <si>
    <t>SULTÁNI</t>
  </si>
  <si>
    <t>SKELETONI</t>
  </si>
  <si>
    <t>KOSTÍCI</t>
  </si>
  <si>
    <t>6-4</t>
  </si>
  <si>
    <t>Sultáni</t>
  </si>
  <si>
    <t>Kapitáni</t>
  </si>
  <si>
    <t>Kostíci</t>
  </si>
  <si>
    <t>Skeletoni</t>
  </si>
  <si>
    <t>Bezejmenní</t>
  </si>
  <si>
    <t>Pašeráci</t>
  </si>
  <si>
    <t>x</t>
  </si>
  <si>
    <t>útok</t>
  </si>
  <si>
    <t>4.-5.</t>
  </si>
  <si>
    <t>4-5.</t>
  </si>
  <si>
    <t>Nejrychlejší pašerák Vojta Galovič 25,66s</t>
  </si>
  <si>
    <t>Nejoriginálnější pašerák Gustav Brejník</t>
  </si>
  <si>
    <t>Nejlepší blaf Jiří Jírek</t>
  </si>
  <si>
    <t>Šachy, běh</t>
  </si>
  <si>
    <t>NERDÍCI</t>
  </si>
  <si>
    <t>Fotbal</t>
  </si>
  <si>
    <t>Florbal</t>
  </si>
  <si>
    <t>BEZEJMENNÍ</t>
  </si>
  <si>
    <t>Nejrychlejší chytnutí NERDÍCI 20,31s</t>
  </si>
  <si>
    <t>Nerdíci</t>
  </si>
  <si>
    <t>2:0</t>
  </si>
  <si>
    <t>0:2</t>
  </si>
  <si>
    <t>4:0</t>
  </si>
  <si>
    <t>0:1</t>
  </si>
  <si>
    <t>1:0</t>
  </si>
  <si>
    <t>0:4</t>
  </si>
  <si>
    <t>2:1</t>
  </si>
  <si>
    <t>1:2</t>
  </si>
  <si>
    <t>ŠACHY,BĚH</t>
  </si>
  <si>
    <t>FLORBAL</t>
  </si>
  <si>
    <t>FOTBAL</t>
  </si>
  <si>
    <t>součet</t>
  </si>
  <si>
    <t>ŠTAFETA</t>
  </si>
  <si>
    <t>-</t>
  </si>
  <si>
    <t>Šachy, rapid</t>
  </si>
  <si>
    <t>Klub</t>
  </si>
  <si>
    <t>Bezejmení</t>
  </si>
  <si>
    <t>7</t>
  </si>
  <si>
    <t>Hofman Kryštof</t>
  </si>
  <si>
    <t>5</t>
  </si>
  <si>
    <t>Říha Martin</t>
  </si>
  <si>
    <t>Slutáni</t>
  </si>
  <si>
    <t>Dolenský Filip</t>
  </si>
  <si>
    <t>Sichrovský Tomáš</t>
  </si>
  <si>
    <t>4</t>
  </si>
  <si>
    <t>Dolenský Štěpán</t>
  </si>
  <si>
    <t>David Ondřej</t>
  </si>
  <si>
    <t>Levitner Matěj</t>
  </si>
  <si>
    <t>Štejnar Jakub</t>
  </si>
  <si>
    <t>Bureš Karel</t>
  </si>
  <si>
    <t>Bánok Petr</t>
  </si>
  <si>
    <t>Sichrovský Filip</t>
  </si>
  <si>
    <t>Galovič Vojtěch</t>
  </si>
  <si>
    <t>3</t>
  </si>
  <si>
    <t>Křelina Jan</t>
  </si>
  <si>
    <t>Hlavina Lukáš</t>
  </si>
  <si>
    <t>Bůžek Jakub</t>
  </si>
  <si>
    <t>Vaneček Vojtěch</t>
  </si>
  <si>
    <t>Kulašová Nikola</t>
  </si>
  <si>
    <t>Rejzek Jáchym</t>
  </si>
  <si>
    <t>Hahn Matěj</t>
  </si>
  <si>
    <t>Andree Dalibor</t>
  </si>
  <si>
    <t>2</t>
  </si>
  <si>
    <t>Štejnarová Veronika</t>
  </si>
  <si>
    <t>Hahn Ondřej</t>
  </si>
  <si>
    <t>Gebert Tomáš</t>
  </si>
  <si>
    <t>Gebertová Marcela</t>
  </si>
  <si>
    <t>Losenická Anna</t>
  </si>
  <si>
    <t>1</t>
  </si>
  <si>
    <t>Růžička Antonín</t>
  </si>
  <si>
    <t>0</t>
  </si>
  <si>
    <t>1:1</t>
  </si>
  <si>
    <t>Plavání</t>
  </si>
  <si>
    <t>3:0</t>
  </si>
  <si>
    <t>0:3</t>
  </si>
  <si>
    <t>5:1</t>
  </si>
  <si>
    <t>2:2</t>
  </si>
  <si>
    <t>4:3</t>
  </si>
  <si>
    <t>1:5</t>
  </si>
  <si>
    <t>0:0</t>
  </si>
  <si>
    <t>6:0</t>
  </si>
  <si>
    <t>0:6</t>
  </si>
  <si>
    <t>3:4</t>
  </si>
  <si>
    <t>SKÓRE</t>
  </si>
  <si>
    <t>POŘADÍ</t>
  </si>
  <si>
    <t>0:9</t>
  </si>
  <si>
    <t>13:1</t>
  </si>
  <si>
    <t>3:5</t>
  </si>
  <si>
    <t>9:5</t>
  </si>
  <si>
    <t>2:8</t>
  </si>
  <si>
    <t>0:16</t>
  </si>
  <si>
    <t>17:3</t>
  </si>
  <si>
    <t>12:9</t>
  </si>
  <si>
    <t>3:9</t>
  </si>
  <si>
    <t>13:3</t>
  </si>
  <si>
    <t>9:14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</si>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</sst>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"/>
    <numFmt numFmtId="165" formatCode="_-* #,##0\ _K_č_-;\-* #,##0\ _K_č_-;_-* &quot;-&quot;??\ _K_č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2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2"/>
      <color indexed="9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2"/>
      <color indexed="8"/>
      <name val="Times New Roman"/>
      <family val="2"/>
      <charset val="1"/>
    </font>
    <font>
      <sz val="12"/>
      <color indexed="8"/>
      <name val="Times New Roman"/>
      <family val="2"/>
      <charset val="1"/>
    </font>
    <font>
      <b/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indexed="8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382">
    <xf numFmtId="0" fontId="0" fillId="0" borderId="0" xfId="0"/>
    <xf numFmtId="0" fontId="2" fillId="0" borderId="0" xfId="0" applyFont="1"/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9" xfId="0" applyFont="1" applyBorder="1"/>
    <xf numFmtId="1" fontId="6" fillId="0" borderId="10" xfId="0" applyNumberFormat="1" applyFont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0" fontId="9" fillId="0" borderId="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20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20" fontId="5" fillId="0" borderId="6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18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10" fillId="6" borderId="28" xfId="0" applyFont="1" applyFill="1" applyBorder="1" applyAlignment="1">
      <alignment horizontal="right" vertical="center"/>
    </xf>
    <xf numFmtId="0" fontId="10" fillId="6" borderId="28" xfId="0" applyFont="1" applyFill="1" applyBorder="1" applyAlignment="1">
      <alignment horizontal="left" vertical="center"/>
    </xf>
    <xf numFmtId="0" fontId="10" fillId="6" borderId="28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0" fillId="6" borderId="32" xfId="0" applyFont="1" applyFill="1" applyBorder="1" applyAlignment="1">
      <alignment horizontal="right" vertical="center"/>
    </xf>
    <xf numFmtId="0" fontId="10" fillId="6" borderId="3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2" fontId="10" fillId="6" borderId="5" xfId="0" applyNumberFormat="1" applyFont="1" applyFill="1" applyBorder="1" applyAlignment="1">
      <alignment horizontal="center" vertical="center"/>
    </xf>
    <xf numFmtId="2" fontId="10" fillId="6" borderId="27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164" fontId="11" fillId="0" borderId="28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0" fontId="11" fillId="0" borderId="28" xfId="0" applyNumberFormat="1" applyFont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" fontId="6" fillId="9" borderId="13" xfId="0" applyNumberFormat="1" applyFont="1" applyFill="1" applyBorder="1" applyAlignment="1">
      <alignment horizontal="center"/>
    </xf>
    <xf numFmtId="1" fontId="6" fillId="9" borderId="15" xfId="0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" fontId="5" fillId="0" borderId="16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center"/>
    </xf>
    <xf numFmtId="49" fontId="20" fillId="0" borderId="4" xfId="0" applyNumberFormat="1" applyFont="1" applyBorder="1" applyAlignment="1">
      <alignment horizontal="center"/>
    </xf>
    <xf numFmtId="49" fontId="20" fillId="0" borderId="17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NumberFormat="1" applyFont="1" applyAlignment="1">
      <alignment horizontal="center"/>
    </xf>
    <xf numFmtId="49" fontId="20" fillId="0" borderId="13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20" fillId="0" borderId="15" xfId="0" applyNumberFormat="1" applyFont="1" applyBorder="1" applyAlignment="1">
      <alignment horizontal="center"/>
    </xf>
    <xf numFmtId="49" fontId="20" fillId="0" borderId="3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1" fontId="22" fillId="5" borderId="76" xfId="0" applyNumberFormat="1" applyFont="1" applyFill="1" applyBorder="1" applyAlignment="1">
      <alignment horizontal="center"/>
    </xf>
    <xf numFmtId="1" fontId="22" fillId="2" borderId="76" xfId="0" applyNumberFormat="1" applyFont="1" applyFill="1" applyBorder="1" applyAlignment="1">
      <alignment horizontal="center"/>
    </xf>
    <xf numFmtId="1" fontId="22" fillId="4" borderId="68" xfId="0" applyNumberFormat="1" applyFont="1" applyFill="1" applyBorder="1" applyAlignment="1">
      <alignment horizontal="center"/>
    </xf>
    <xf numFmtId="0" fontId="21" fillId="0" borderId="0" xfId="0" applyFont="1"/>
    <xf numFmtId="0" fontId="24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2" fillId="9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/>
    </xf>
    <xf numFmtId="0" fontId="12" fillId="9" borderId="24" xfId="0" applyNumberFormat="1" applyFont="1" applyFill="1" applyBorder="1" applyAlignment="1">
      <alignment horizontal="center" vertical="center"/>
    </xf>
    <xf numFmtId="0" fontId="12" fillId="9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2" fillId="9" borderId="15" xfId="0" applyNumberFormat="1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1" fontId="20" fillId="0" borderId="24" xfId="0" applyNumberFormat="1" applyFont="1" applyBorder="1" applyAlignment="1">
      <alignment horizontal="center"/>
    </xf>
    <xf numFmtId="1" fontId="20" fillId="0" borderId="69" xfId="0" applyNumberFormat="1" applyFont="1" applyBorder="1" applyAlignment="1">
      <alignment horizontal="center"/>
    </xf>
    <xf numFmtId="49" fontId="20" fillId="0" borderId="77" xfId="0" applyNumberFormat="1" applyFont="1" applyBorder="1" applyAlignment="1">
      <alignment horizontal="center"/>
    </xf>
    <xf numFmtId="49" fontId="20" fillId="0" borderId="78" xfId="0" applyNumberFormat="1" applyFont="1" applyBorder="1" applyAlignment="1">
      <alignment horizontal="center"/>
    </xf>
    <xf numFmtId="49" fontId="20" fillId="0" borderId="76" xfId="0" applyNumberFormat="1" applyFont="1" applyBorder="1" applyAlignment="1">
      <alignment horizontal="center"/>
    </xf>
    <xf numFmtId="1" fontId="21" fillId="0" borderId="22" xfId="0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49" fontId="20" fillId="0" borderId="18" xfId="0" applyNumberFormat="1" applyFont="1" applyBorder="1" applyAlignment="1">
      <alignment horizontal="center"/>
    </xf>
    <xf numFmtId="49" fontId="20" fillId="0" borderId="72" xfId="0" applyNumberFormat="1" applyFont="1" applyBorder="1" applyAlignment="1">
      <alignment horizontal="center"/>
    </xf>
    <xf numFmtId="49" fontId="20" fillId="0" borderId="73" xfId="0" applyNumberFormat="1" applyFon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69" xfId="0" applyNumberFormat="1" applyBorder="1" applyAlignment="1">
      <alignment horizontal="center"/>
    </xf>
    <xf numFmtId="49" fontId="0" fillId="0" borderId="77" xfId="0" applyNumberFormat="1" applyBorder="1" applyAlignment="1">
      <alignment horizontal="center"/>
    </xf>
    <xf numFmtId="49" fontId="0" fillId="0" borderId="78" xfId="0" applyNumberFormat="1" applyBorder="1" applyAlignment="1">
      <alignment horizontal="center"/>
    </xf>
    <xf numFmtId="49" fontId="0" fillId="0" borderId="76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72" xfId="0" applyNumberFormat="1" applyBorder="1" applyAlignment="1">
      <alignment horizontal="center"/>
    </xf>
    <xf numFmtId="49" fontId="0" fillId="0" borderId="73" xfId="0" applyNumberFormat="1" applyBorder="1" applyAlignment="1">
      <alignment horizontal="center"/>
    </xf>
    <xf numFmtId="49" fontId="0" fillId="0" borderId="71" xfId="0" applyNumberForma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69" xfId="0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62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6" xfId="0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6" fillId="6" borderId="28" xfId="0" applyFont="1" applyFill="1" applyBorder="1" applyAlignment="1">
      <alignment horizontal="left" vertical="center"/>
    </xf>
    <xf numFmtId="0" fontId="26" fillId="6" borderId="28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left" vertical="center"/>
    </xf>
    <xf numFmtId="0" fontId="27" fillId="0" borderId="28" xfId="0" applyFont="1" applyBorder="1" applyAlignment="1">
      <alignment horizontal="center" vertical="center"/>
    </xf>
    <xf numFmtId="0" fontId="0" fillId="0" borderId="0" xfId="0" applyAlignment="1">
      <alignment horizontal="left"/>
    </xf>
    <xf numFmtId="1" fontId="6" fillId="4" borderId="13" xfId="0" applyNumberFormat="1" applyFont="1" applyFill="1" applyBorder="1" applyAlignment="1">
      <alignment horizontal="center"/>
    </xf>
    <xf numFmtId="0" fontId="6" fillId="5" borderId="43" xfId="0" applyNumberFormat="1" applyFont="1" applyFill="1" applyBorder="1" applyAlignment="1">
      <alignment horizontal="center"/>
    </xf>
    <xf numFmtId="1" fontId="6" fillId="5" borderId="43" xfId="0" applyNumberFormat="1" applyFont="1" applyFill="1" applyBorder="1" applyAlignment="1">
      <alignment horizontal="center"/>
    </xf>
    <xf numFmtId="1" fontId="6" fillId="2" borderId="43" xfId="0" applyNumberFormat="1" applyFont="1" applyFill="1" applyBorder="1" applyAlignment="1">
      <alignment horizontal="center"/>
    </xf>
    <xf numFmtId="1" fontId="6" fillId="4" borderId="83" xfId="0" applyNumberFormat="1" applyFont="1" applyFill="1" applyBorder="1" applyAlignment="1">
      <alignment horizontal="center"/>
    </xf>
    <xf numFmtId="0" fontId="6" fillId="4" borderId="75" xfId="0" applyNumberFormat="1" applyFont="1" applyFill="1" applyBorder="1" applyAlignment="1">
      <alignment horizontal="center"/>
    </xf>
    <xf numFmtId="0" fontId="6" fillId="5" borderId="84" xfId="0" applyNumberFormat="1" applyFont="1" applyFill="1" applyBorder="1" applyAlignment="1">
      <alignment horizontal="center"/>
    </xf>
    <xf numFmtId="0" fontId="6" fillId="4" borderId="81" xfId="0" applyNumberFormat="1" applyFont="1" applyFill="1" applyBorder="1" applyAlignment="1">
      <alignment horizontal="center"/>
    </xf>
    <xf numFmtId="1" fontId="6" fillId="5" borderId="69" xfId="0" applyNumberFormat="1" applyFont="1" applyFill="1" applyBorder="1" applyAlignment="1">
      <alignment horizontal="center"/>
    </xf>
    <xf numFmtId="49" fontId="0" fillId="0" borderId="74" xfId="0" applyNumberFormat="1" applyBorder="1" applyAlignment="1">
      <alignment horizontal="center"/>
    </xf>
    <xf numFmtId="49" fontId="0" fillId="0" borderId="7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29" fillId="0" borderId="50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49" fontId="23" fillId="0" borderId="76" xfId="0" applyNumberFormat="1" applyFont="1" applyBorder="1" applyAlignment="1">
      <alignment horizontal="center"/>
    </xf>
    <xf numFmtId="49" fontId="23" fillId="0" borderId="77" xfId="0" applyNumberFormat="1" applyFont="1" applyBorder="1" applyAlignment="1">
      <alignment horizontal="center"/>
    </xf>
    <xf numFmtId="49" fontId="23" fillId="0" borderId="78" xfId="0" applyNumberFormat="1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49" fontId="29" fillId="0" borderId="67" xfId="0" applyNumberFormat="1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49" fontId="23" fillId="0" borderId="85" xfId="0" applyNumberFormat="1" applyFont="1" applyBorder="1" applyAlignment="1">
      <alignment horizontal="center"/>
    </xf>
    <xf numFmtId="20" fontId="23" fillId="0" borderId="23" xfId="0" applyNumberFormat="1" applyFont="1" applyBorder="1" applyAlignment="1">
      <alignment horizontal="center"/>
    </xf>
    <xf numFmtId="1" fontId="6" fillId="2" borderId="75" xfId="0" applyNumberFormat="1" applyFont="1" applyFill="1" applyBorder="1" applyAlignment="1">
      <alignment horizontal="center"/>
    </xf>
    <xf numFmtId="0" fontId="12" fillId="9" borderId="27" xfId="0" applyNumberFormat="1" applyFont="1" applyFill="1" applyBorder="1" applyAlignment="1">
      <alignment horizontal="center" vertical="center"/>
    </xf>
    <xf numFmtId="1" fontId="6" fillId="5" borderId="13" xfId="0" applyNumberFormat="1" applyFont="1" applyFill="1" applyBorder="1" applyAlignment="1">
      <alignment horizontal="center"/>
    </xf>
    <xf numFmtId="49" fontId="20" fillId="0" borderId="74" xfId="0" applyNumberFormat="1" applyFont="1" applyBorder="1" applyAlignment="1">
      <alignment horizontal="center"/>
    </xf>
    <xf numFmtId="1" fontId="20" fillId="0" borderId="75" xfId="0" applyNumberFormat="1" applyFont="1" applyBorder="1" applyAlignment="1">
      <alignment horizontal="center"/>
    </xf>
    <xf numFmtId="1" fontId="20" fillId="0" borderId="26" xfId="0" applyNumberFormat="1" applyFont="1" applyBorder="1" applyAlignment="1">
      <alignment horizontal="center"/>
    </xf>
    <xf numFmtId="1" fontId="21" fillId="0" borderId="31" xfId="0" applyNumberFormat="1" applyFont="1" applyBorder="1" applyAlignment="1">
      <alignment horizontal="center"/>
    </xf>
    <xf numFmtId="49" fontId="20" fillId="0" borderId="51" xfId="0" applyNumberFormat="1" applyFont="1" applyBorder="1" applyAlignment="1">
      <alignment horizontal="center"/>
    </xf>
    <xf numFmtId="1" fontId="20" fillId="0" borderId="23" xfId="0" applyNumberFormat="1" applyFont="1" applyBorder="1" applyAlignment="1">
      <alignment horizontal="center"/>
    </xf>
    <xf numFmtId="1" fontId="20" fillId="0" borderId="25" xfId="0" applyNumberFormat="1" applyFont="1" applyBorder="1" applyAlignment="1">
      <alignment horizontal="center"/>
    </xf>
    <xf numFmtId="1" fontId="20" fillId="0" borderId="46" xfId="0" applyNumberFormat="1" applyFont="1" applyBorder="1" applyAlignment="1">
      <alignment horizontal="center"/>
    </xf>
    <xf numFmtId="1" fontId="20" fillId="0" borderId="76" xfId="0" applyNumberFormat="1" applyFont="1" applyBorder="1" applyAlignment="1">
      <alignment horizontal="center"/>
    </xf>
    <xf numFmtId="1" fontId="20" fillId="0" borderId="77" xfId="0" applyNumberFormat="1" applyFont="1" applyBorder="1" applyAlignment="1">
      <alignment horizontal="center"/>
    </xf>
    <xf numFmtId="1" fontId="20" fillId="0" borderId="78" xfId="0" applyNumberFormat="1" applyFont="1" applyBorder="1" applyAlignment="1">
      <alignment horizontal="center"/>
    </xf>
    <xf numFmtId="43" fontId="0" fillId="0" borderId="0" xfId="1" applyFont="1"/>
    <xf numFmtId="165" fontId="0" fillId="0" borderId="0" xfId="1" applyNumberFormat="1" applyFont="1"/>
    <xf numFmtId="0" fontId="30" fillId="0" borderId="0" xfId="0" applyFont="1"/>
    <xf numFmtId="0" fontId="25" fillId="0" borderId="0" xfId="0" applyFont="1"/>
    <xf numFmtId="0" fontId="2" fillId="0" borderId="4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15" fillId="7" borderId="47" xfId="0" applyFont="1" applyFill="1" applyBorder="1" applyAlignment="1">
      <alignment horizontal="center" vertical="center"/>
    </xf>
    <xf numFmtId="0" fontId="15" fillId="7" borderId="60" xfId="0" applyFont="1" applyFill="1" applyBorder="1" applyAlignment="1">
      <alignment horizontal="center" vertical="center"/>
    </xf>
    <xf numFmtId="0" fontId="15" fillId="7" borderId="48" xfId="0" applyFont="1" applyFill="1" applyBorder="1" applyAlignment="1">
      <alignment horizontal="center" vertical="center"/>
    </xf>
    <xf numFmtId="0" fontId="15" fillId="7" borderId="61" xfId="0" applyFont="1" applyFill="1" applyBorder="1" applyAlignment="1">
      <alignment horizontal="center" vertical="center"/>
    </xf>
    <xf numFmtId="0" fontId="15" fillId="7" borderId="40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6" fillId="0" borderId="56" xfId="0" applyFont="1" applyBorder="1" applyAlignment="1">
      <alignment horizontal="right" vertical="center" textRotation="90" wrapText="1"/>
    </xf>
    <xf numFmtId="0" fontId="6" fillId="0" borderId="57" xfId="0" applyFont="1" applyBorder="1" applyAlignment="1">
      <alignment horizontal="right" vertical="center" textRotation="90" wrapText="1"/>
    </xf>
    <xf numFmtId="0" fontId="6" fillId="0" borderId="56" xfId="0" applyFont="1" applyBorder="1" applyAlignment="1">
      <alignment horizontal="center" vertical="center" textRotation="90" wrapText="1"/>
    </xf>
    <xf numFmtId="0" fontId="6" fillId="0" borderId="57" xfId="0" applyFont="1" applyBorder="1" applyAlignment="1">
      <alignment horizontal="center" vertical="center" textRotation="90" wrapText="1"/>
    </xf>
    <xf numFmtId="0" fontId="4" fillId="0" borderId="56" xfId="0" applyFont="1" applyBorder="1" applyAlignment="1">
      <alignment horizontal="center" vertical="center" textRotation="90" wrapText="1"/>
    </xf>
    <xf numFmtId="0" fontId="4" fillId="0" borderId="57" xfId="0" applyFont="1" applyBorder="1" applyAlignment="1">
      <alignment horizontal="center" vertical="center" textRotation="90" wrapText="1"/>
    </xf>
    <xf numFmtId="0" fontId="15" fillId="7" borderId="4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textRotation="90"/>
    </xf>
    <xf numFmtId="0" fontId="4" fillId="0" borderId="57" xfId="0" applyFont="1" applyBorder="1" applyAlignment="1">
      <alignment horizontal="center" vertical="center" textRotation="90"/>
    </xf>
    <xf numFmtId="0" fontId="6" fillId="0" borderId="58" xfId="0" applyFont="1" applyBorder="1" applyAlignment="1">
      <alignment horizontal="center" vertical="center" textRotation="90" wrapText="1"/>
    </xf>
    <xf numFmtId="0" fontId="6" fillId="0" borderId="59" xfId="0" applyFont="1" applyBorder="1" applyAlignment="1">
      <alignment horizontal="center" vertical="center" textRotation="90" wrapText="1"/>
    </xf>
    <xf numFmtId="0" fontId="4" fillId="8" borderId="47" xfId="0" applyFont="1" applyFill="1" applyBorder="1" applyAlignment="1">
      <alignment horizontal="center" wrapText="1"/>
    </xf>
    <xf numFmtId="0" fontId="4" fillId="8" borderId="48" xfId="0" applyFont="1" applyFill="1" applyBorder="1" applyAlignment="1">
      <alignment horizontal="center" wrapText="1"/>
    </xf>
    <xf numFmtId="0" fontId="4" fillId="8" borderId="49" xfId="0" applyFont="1" applyFill="1" applyBorder="1" applyAlignment="1">
      <alignment horizontal="center" wrapText="1"/>
    </xf>
    <xf numFmtId="0" fontId="4" fillId="8" borderId="42" xfId="0" applyFont="1" applyFill="1" applyBorder="1" applyAlignment="1">
      <alignment horizontal="center" wrapText="1"/>
    </xf>
    <xf numFmtId="0" fontId="15" fillId="7" borderId="30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0" borderId="44" xfId="0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60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61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43" fontId="0" fillId="0" borderId="67" xfId="1" applyFont="1" applyBorder="1" applyAlignment="1">
      <alignment horizontal="center"/>
    </xf>
    <xf numFmtId="43" fontId="0" fillId="0" borderId="68" xfId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/>
    </xf>
    <xf numFmtId="0" fontId="21" fillId="0" borderId="74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17" fillId="0" borderId="63" xfId="0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3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32"/>
  <sheetViews>
    <sheetView tabSelected="1" zoomScaleNormal="100" workbookViewId="0">
      <selection sqref="A1:R2"/>
    </sheetView>
  </sheetViews>
  <sheetFormatPr defaultRowHeight="15" x14ac:dyDescent="0.25"/>
  <cols>
    <col min="1" max="1" width="18.42578125" customWidth="1"/>
    <col min="2" max="9" width="6.140625" customWidth="1"/>
    <col min="10" max="13" width="6.140625" hidden="1" customWidth="1"/>
    <col min="14" max="15" width="6.140625" customWidth="1"/>
    <col min="16" max="16" width="6.140625" style="32" customWidth="1"/>
    <col min="17" max="17" width="6.140625" customWidth="1"/>
    <col min="18" max="20" width="4.5703125" customWidth="1"/>
    <col min="21" max="22" width="6.7109375" customWidth="1"/>
    <col min="23" max="64" width="2" hidden="1" customWidth="1"/>
  </cols>
  <sheetData>
    <row r="1" spans="1:64" ht="15" customHeight="1" x14ac:dyDescent="0.25">
      <c r="A1" s="298" t="s">
        <v>210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</row>
    <row r="2" spans="1:64" ht="15" customHeight="1" x14ac:dyDescent="0.25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</row>
    <row r="3" spans="1:64" ht="9" customHeight="1" thickBot="1" x14ac:dyDescent="0.3"/>
    <row r="4" spans="1:64" ht="21" customHeight="1" x14ac:dyDescent="0.25">
      <c r="A4" s="302" t="s">
        <v>8</v>
      </c>
      <c r="B4" s="306" t="s">
        <v>195</v>
      </c>
      <c r="C4" s="285" t="s">
        <v>305</v>
      </c>
      <c r="D4" s="283" t="s">
        <v>249</v>
      </c>
      <c r="E4" s="285" t="s">
        <v>334</v>
      </c>
      <c r="F4" s="285" t="s">
        <v>315</v>
      </c>
      <c r="G4" s="285" t="s">
        <v>316</v>
      </c>
      <c r="H4" s="285" t="s">
        <v>313</v>
      </c>
      <c r="I4" s="285" t="s">
        <v>372</v>
      </c>
      <c r="J4" s="285"/>
      <c r="K4" s="285"/>
      <c r="L4" s="285"/>
      <c r="M4" s="285"/>
      <c r="N4" s="285" t="s">
        <v>248</v>
      </c>
      <c r="O4" s="285" t="s">
        <v>116</v>
      </c>
      <c r="P4" s="287" t="s">
        <v>60</v>
      </c>
      <c r="Q4" s="304" t="s">
        <v>9</v>
      </c>
      <c r="R4" s="299" t="s">
        <v>4</v>
      </c>
      <c r="S4" s="300"/>
      <c r="T4" s="301"/>
    </row>
    <row r="5" spans="1:64" ht="42" customHeight="1" thickBot="1" x14ac:dyDescent="0.3">
      <c r="A5" s="303"/>
      <c r="B5" s="307"/>
      <c r="C5" s="286"/>
      <c r="D5" s="284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8"/>
      <c r="Q5" s="305"/>
      <c r="R5" s="10" t="s">
        <v>5</v>
      </c>
      <c r="S5" s="11" t="s">
        <v>6</v>
      </c>
      <c r="T5" s="12" t="s">
        <v>7</v>
      </c>
    </row>
    <row r="6" spans="1:64" ht="15.75" customHeight="1" thickTop="1" x14ac:dyDescent="0.25">
      <c r="A6" s="13" t="s">
        <v>298</v>
      </c>
      <c r="B6" s="226">
        <v>4</v>
      </c>
      <c r="C6" s="227">
        <v>5</v>
      </c>
      <c r="D6" s="142">
        <v>3</v>
      </c>
      <c r="E6" s="142">
        <v>1</v>
      </c>
      <c r="F6" s="142">
        <v>1</v>
      </c>
      <c r="G6" s="142">
        <v>1</v>
      </c>
      <c r="H6" s="142">
        <v>2</v>
      </c>
      <c r="I6" s="221">
        <v>4</v>
      </c>
      <c r="J6" s="142"/>
      <c r="K6" s="142"/>
      <c r="L6" s="142"/>
      <c r="M6" s="142"/>
      <c r="N6" s="15">
        <v>7</v>
      </c>
      <c r="O6" s="16">
        <v>10</v>
      </c>
      <c r="P6" s="143">
        <f t="shared" ref="P6:P11" si="0">SUM(B6:O6)</f>
        <v>38</v>
      </c>
      <c r="Q6" s="14" t="s">
        <v>117</v>
      </c>
      <c r="R6" s="15">
        <f t="shared" ref="R6:R11" si="1">SUM(W6:AJ6)</f>
        <v>1</v>
      </c>
      <c r="S6" s="16">
        <f t="shared" ref="S6:S11" si="2">SUM(AK6:AX6)</f>
        <v>2</v>
      </c>
      <c r="T6" s="17">
        <f t="shared" ref="T6:T11" si="3">SUM(AY6:BL6)</f>
        <v>2</v>
      </c>
      <c r="W6">
        <f t="shared" ref="W6:AI11" si="4">IF(B6 = 7,1,0)</f>
        <v>0</v>
      </c>
      <c r="X6">
        <f t="shared" si="4"/>
        <v>0</v>
      </c>
      <c r="Y6">
        <f t="shared" si="4"/>
        <v>0</v>
      </c>
      <c r="Z6">
        <f t="shared" si="4"/>
        <v>0</v>
      </c>
      <c r="AA6">
        <f t="shared" si="4"/>
        <v>0</v>
      </c>
      <c r="AB6">
        <f t="shared" si="4"/>
        <v>0</v>
      </c>
      <c r="AC6">
        <f t="shared" si="4"/>
        <v>0</v>
      </c>
      <c r="AD6">
        <f t="shared" si="4"/>
        <v>0</v>
      </c>
      <c r="AE6">
        <f t="shared" si="4"/>
        <v>0</v>
      </c>
      <c r="AF6">
        <f t="shared" si="4"/>
        <v>0</v>
      </c>
      <c r="AG6">
        <f t="shared" si="4"/>
        <v>0</v>
      </c>
      <c r="AH6">
        <f t="shared" si="4"/>
        <v>0</v>
      </c>
      <c r="AI6">
        <f t="shared" si="4"/>
        <v>1</v>
      </c>
      <c r="AJ6">
        <f>IF(O6 = 14,1,0)</f>
        <v>0</v>
      </c>
      <c r="AK6">
        <f t="shared" ref="AK6:AW11" si="5">IF(B6 = 5,1,0)</f>
        <v>0</v>
      </c>
      <c r="AL6">
        <f t="shared" si="5"/>
        <v>1</v>
      </c>
      <c r="AM6">
        <f t="shared" si="5"/>
        <v>0</v>
      </c>
      <c r="AN6">
        <f t="shared" si="5"/>
        <v>0</v>
      </c>
      <c r="AO6">
        <f t="shared" si="5"/>
        <v>0</v>
      </c>
      <c r="AP6">
        <f t="shared" si="5"/>
        <v>0</v>
      </c>
      <c r="AQ6">
        <f t="shared" si="5"/>
        <v>0</v>
      </c>
      <c r="AR6">
        <f t="shared" si="5"/>
        <v>0</v>
      </c>
      <c r="AS6">
        <f t="shared" si="5"/>
        <v>0</v>
      </c>
      <c r="AT6">
        <f t="shared" si="5"/>
        <v>0</v>
      </c>
      <c r="AU6">
        <f t="shared" si="5"/>
        <v>0</v>
      </c>
      <c r="AV6">
        <f t="shared" si="5"/>
        <v>0</v>
      </c>
      <c r="AW6">
        <f t="shared" si="5"/>
        <v>0</v>
      </c>
      <c r="AX6">
        <f t="shared" ref="AX6:AX11" si="6">IF(O6 = 10,1,0)</f>
        <v>1</v>
      </c>
      <c r="AY6">
        <f t="shared" ref="AY6:BK11" si="7">IF(B6 = 4,1,0)</f>
        <v>1</v>
      </c>
      <c r="AZ6">
        <f t="shared" si="7"/>
        <v>0</v>
      </c>
      <c r="BA6">
        <f t="shared" si="7"/>
        <v>0</v>
      </c>
      <c r="BB6">
        <f t="shared" si="7"/>
        <v>0</v>
      </c>
      <c r="BC6">
        <f t="shared" si="7"/>
        <v>0</v>
      </c>
      <c r="BD6">
        <f t="shared" si="7"/>
        <v>0</v>
      </c>
      <c r="BE6">
        <f t="shared" si="7"/>
        <v>0</v>
      </c>
      <c r="BF6">
        <f t="shared" si="7"/>
        <v>1</v>
      </c>
      <c r="BG6">
        <f t="shared" si="7"/>
        <v>0</v>
      </c>
      <c r="BH6">
        <f t="shared" si="7"/>
        <v>0</v>
      </c>
      <c r="BI6">
        <f t="shared" si="7"/>
        <v>0</v>
      </c>
      <c r="BJ6">
        <f t="shared" si="7"/>
        <v>0</v>
      </c>
      <c r="BK6">
        <f t="shared" si="7"/>
        <v>0</v>
      </c>
      <c r="BL6">
        <f t="shared" ref="BL6:BL11" si="8">IF(O6 = 8,1,0)</f>
        <v>0</v>
      </c>
    </row>
    <row r="7" spans="1:64" ht="15" customHeight="1" x14ac:dyDescent="0.25">
      <c r="A7" s="18" t="s">
        <v>314</v>
      </c>
      <c r="B7" s="144">
        <v>1</v>
      </c>
      <c r="C7" s="145">
        <v>2.5</v>
      </c>
      <c r="D7" s="221">
        <v>4</v>
      </c>
      <c r="E7" s="144">
        <v>3</v>
      </c>
      <c r="F7" s="253">
        <v>3</v>
      </c>
      <c r="G7" s="145">
        <v>2</v>
      </c>
      <c r="H7" s="145">
        <v>1</v>
      </c>
      <c r="I7" s="15">
        <v>7</v>
      </c>
      <c r="J7" s="145"/>
      <c r="K7" s="145"/>
      <c r="L7" s="145"/>
      <c r="M7" s="145"/>
      <c r="N7" s="145">
        <v>2.5</v>
      </c>
      <c r="O7" s="145">
        <v>6</v>
      </c>
      <c r="P7" s="146">
        <f t="shared" si="0"/>
        <v>32</v>
      </c>
      <c r="Q7" s="80" t="s">
        <v>118</v>
      </c>
      <c r="R7" s="15">
        <f t="shared" si="1"/>
        <v>1</v>
      </c>
      <c r="S7" s="16">
        <f t="shared" si="2"/>
        <v>0</v>
      </c>
      <c r="T7" s="17">
        <f t="shared" si="3"/>
        <v>1</v>
      </c>
      <c r="W7">
        <f t="shared" si="4"/>
        <v>0</v>
      </c>
      <c r="X7">
        <f t="shared" si="4"/>
        <v>0</v>
      </c>
      <c r="Y7">
        <f t="shared" si="4"/>
        <v>0</v>
      </c>
      <c r="Z7">
        <f t="shared" si="4"/>
        <v>0</v>
      </c>
      <c r="AA7">
        <f t="shared" si="4"/>
        <v>0</v>
      </c>
      <c r="AB7">
        <f t="shared" si="4"/>
        <v>0</v>
      </c>
      <c r="AC7">
        <f t="shared" si="4"/>
        <v>0</v>
      </c>
      <c r="AD7">
        <f t="shared" si="4"/>
        <v>1</v>
      </c>
      <c r="AE7">
        <f t="shared" si="4"/>
        <v>0</v>
      </c>
      <c r="AF7">
        <f t="shared" si="4"/>
        <v>0</v>
      </c>
      <c r="AG7">
        <f t="shared" si="4"/>
        <v>0</v>
      </c>
      <c r="AH7">
        <f t="shared" si="4"/>
        <v>0</v>
      </c>
      <c r="AI7">
        <f t="shared" si="4"/>
        <v>0</v>
      </c>
      <c r="AJ7">
        <f>IF(O7 = 14,1,0)</f>
        <v>0</v>
      </c>
      <c r="AK7">
        <f t="shared" si="5"/>
        <v>0</v>
      </c>
      <c r="AL7">
        <f t="shared" si="5"/>
        <v>0</v>
      </c>
      <c r="AM7">
        <f t="shared" si="5"/>
        <v>0</v>
      </c>
      <c r="AN7">
        <f t="shared" si="5"/>
        <v>0</v>
      </c>
      <c r="AO7">
        <f t="shared" si="5"/>
        <v>0</v>
      </c>
      <c r="AP7">
        <f t="shared" si="5"/>
        <v>0</v>
      </c>
      <c r="AQ7">
        <f t="shared" si="5"/>
        <v>0</v>
      </c>
      <c r="AR7">
        <f t="shared" si="5"/>
        <v>0</v>
      </c>
      <c r="AS7">
        <f t="shared" si="5"/>
        <v>0</v>
      </c>
      <c r="AT7">
        <f t="shared" si="5"/>
        <v>0</v>
      </c>
      <c r="AU7">
        <f t="shared" si="5"/>
        <v>0</v>
      </c>
      <c r="AV7">
        <f t="shared" si="5"/>
        <v>0</v>
      </c>
      <c r="AW7">
        <f t="shared" si="5"/>
        <v>0</v>
      </c>
      <c r="AX7">
        <f t="shared" si="6"/>
        <v>0</v>
      </c>
      <c r="AY7">
        <f t="shared" si="7"/>
        <v>0</v>
      </c>
      <c r="AZ7">
        <f t="shared" si="7"/>
        <v>0</v>
      </c>
      <c r="BA7">
        <f t="shared" si="7"/>
        <v>1</v>
      </c>
      <c r="BB7">
        <f t="shared" si="7"/>
        <v>0</v>
      </c>
      <c r="BC7">
        <f t="shared" si="7"/>
        <v>0</v>
      </c>
      <c r="BD7">
        <f t="shared" si="7"/>
        <v>0</v>
      </c>
      <c r="BE7">
        <f t="shared" si="7"/>
        <v>0</v>
      </c>
      <c r="BF7">
        <f t="shared" si="7"/>
        <v>0</v>
      </c>
      <c r="BG7">
        <f t="shared" si="7"/>
        <v>0</v>
      </c>
      <c r="BH7">
        <f t="shared" si="7"/>
        <v>0</v>
      </c>
      <c r="BI7">
        <f t="shared" si="7"/>
        <v>0</v>
      </c>
      <c r="BJ7">
        <f t="shared" si="7"/>
        <v>0</v>
      </c>
      <c r="BK7">
        <f t="shared" si="7"/>
        <v>0</v>
      </c>
      <c r="BL7">
        <f t="shared" si="8"/>
        <v>0</v>
      </c>
    </row>
    <row r="8" spans="1:64" x14ac:dyDescent="0.25">
      <c r="A8" s="18" t="s">
        <v>211</v>
      </c>
      <c r="B8" s="147">
        <v>7</v>
      </c>
      <c r="C8" s="145">
        <v>2.5</v>
      </c>
      <c r="D8" s="15">
        <v>7</v>
      </c>
      <c r="E8" s="252">
        <v>7</v>
      </c>
      <c r="F8" s="254">
        <v>5</v>
      </c>
      <c r="G8" s="254">
        <v>5</v>
      </c>
      <c r="H8" s="15">
        <v>7</v>
      </c>
      <c r="I8" s="145">
        <v>3.5</v>
      </c>
      <c r="J8" s="145"/>
      <c r="K8" s="145"/>
      <c r="L8" s="145"/>
      <c r="M8" s="145"/>
      <c r="N8" s="145">
        <v>1</v>
      </c>
      <c r="O8" s="145">
        <v>2</v>
      </c>
      <c r="P8" s="146">
        <f t="shared" si="0"/>
        <v>47</v>
      </c>
      <c r="Q8" s="80" t="s">
        <v>15</v>
      </c>
      <c r="R8" s="15">
        <f t="shared" si="1"/>
        <v>4</v>
      </c>
      <c r="S8" s="16">
        <f t="shared" si="2"/>
        <v>2</v>
      </c>
      <c r="T8" s="17">
        <f t="shared" si="3"/>
        <v>0</v>
      </c>
      <c r="W8">
        <f t="shared" si="4"/>
        <v>1</v>
      </c>
      <c r="X8">
        <f t="shared" si="4"/>
        <v>0</v>
      </c>
      <c r="Y8">
        <f t="shared" si="4"/>
        <v>1</v>
      </c>
      <c r="Z8">
        <f t="shared" si="4"/>
        <v>1</v>
      </c>
      <c r="AA8">
        <f t="shared" si="4"/>
        <v>0</v>
      </c>
      <c r="AB8">
        <f t="shared" si="4"/>
        <v>0</v>
      </c>
      <c r="AC8">
        <f t="shared" si="4"/>
        <v>1</v>
      </c>
      <c r="AD8">
        <f t="shared" si="4"/>
        <v>0</v>
      </c>
      <c r="AE8">
        <f t="shared" si="4"/>
        <v>0</v>
      </c>
      <c r="AF8">
        <f t="shared" si="4"/>
        <v>0</v>
      </c>
      <c r="AG8">
        <f t="shared" si="4"/>
        <v>0</v>
      </c>
      <c r="AH8">
        <f t="shared" si="4"/>
        <v>0</v>
      </c>
      <c r="AI8">
        <f t="shared" si="4"/>
        <v>0</v>
      </c>
      <c r="AJ8">
        <f>IF(O8 = 14,1,0)</f>
        <v>0</v>
      </c>
      <c r="AK8">
        <f t="shared" si="5"/>
        <v>0</v>
      </c>
      <c r="AL8">
        <f t="shared" si="5"/>
        <v>0</v>
      </c>
      <c r="AM8">
        <f t="shared" si="5"/>
        <v>0</v>
      </c>
      <c r="AN8">
        <f t="shared" si="5"/>
        <v>0</v>
      </c>
      <c r="AO8">
        <f t="shared" si="5"/>
        <v>1</v>
      </c>
      <c r="AP8">
        <f t="shared" si="5"/>
        <v>1</v>
      </c>
      <c r="AQ8">
        <f t="shared" si="5"/>
        <v>0</v>
      </c>
      <c r="AR8">
        <f t="shared" si="5"/>
        <v>0</v>
      </c>
      <c r="AS8">
        <f t="shared" si="5"/>
        <v>0</v>
      </c>
      <c r="AT8">
        <f t="shared" si="5"/>
        <v>0</v>
      </c>
      <c r="AU8">
        <f t="shared" si="5"/>
        <v>0</v>
      </c>
      <c r="AV8">
        <f t="shared" si="5"/>
        <v>0</v>
      </c>
      <c r="AW8">
        <f t="shared" si="5"/>
        <v>0</v>
      </c>
      <c r="AX8">
        <f t="shared" si="6"/>
        <v>0</v>
      </c>
      <c r="AY8">
        <f t="shared" si="7"/>
        <v>0</v>
      </c>
      <c r="AZ8">
        <f t="shared" si="7"/>
        <v>0</v>
      </c>
      <c r="BA8">
        <f t="shared" si="7"/>
        <v>0</v>
      </c>
      <c r="BB8">
        <f t="shared" si="7"/>
        <v>0</v>
      </c>
      <c r="BC8">
        <f t="shared" si="7"/>
        <v>0</v>
      </c>
      <c r="BD8">
        <f t="shared" si="7"/>
        <v>0</v>
      </c>
      <c r="BE8">
        <f t="shared" si="7"/>
        <v>0</v>
      </c>
      <c r="BF8">
        <f t="shared" si="7"/>
        <v>0</v>
      </c>
      <c r="BG8">
        <f t="shared" si="7"/>
        <v>0</v>
      </c>
      <c r="BH8">
        <f t="shared" si="7"/>
        <v>0</v>
      </c>
      <c r="BI8">
        <f t="shared" si="7"/>
        <v>0</v>
      </c>
      <c r="BJ8">
        <f t="shared" si="7"/>
        <v>0</v>
      </c>
      <c r="BK8">
        <f t="shared" si="7"/>
        <v>0</v>
      </c>
      <c r="BL8">
        <f t="shared" si="8"/>
        <v>0</v>
      </c>
    </row>
    <row r="9" spans="1:64" x14ac:dyDescent="0.25">
      <c r="A9" s="18" t="s">
        <v>317</v>
      </c>
      <c r="B9" s="144">
        <v>2</v>
      </c>
      <c r="C9" s="145">
        <v>1</v>
      </c>
      <c r="D9" s="145">
        <v>3</v>
      </c>
      <c r="E9" s="221">
        <v>4</v>
      </c>
      <c r="F9" s="221">
        <v>4</v>
      </c>
      <c r="G9" s="221">
        <v>4</v>
      </c>
      <c r="H9" s="221">
        <v>4</v>
      </c>
      <c r="I9" s="254">
        <v>5</v>
      </c>
      <c r="J9" s="145"/>
      <c r="K9" s="145"/>
      <c r="L9" s="145"/>
      <c r="M9" s="145"/>
      <c r="N9" s="221">
        <v>4</v>
      </c>
      <c r="O9" s="15">
        <v>14</v>
      </c>
      <c r="P9" s="146">
        <f t="shared" si="0"/>
        <v>45</v>
      </c>
      <c r="Q9" s="80" t="s">
        <v>17</v>
      </c>
      <c r="R9" s="15">
        <f t="shared" si="1"/>
        <v>1</v>
      </c>
      <c r="S9" s="16">
        <f t="shared" si="2"/>
        <v>1</v>
      </c>
      <c r="T9" s="17">
        <f t="shared" si="3"/>
        <v>5</v>
      </c>
      <c r="W9">
        <f t="shared" si="4"/>
        <v>0</v>
      </c>
      <c r="X9">
        <f t="shared" si="4"/>
        <v>0</v>
      </c>
      <c r="Y9">
        <f t="shared" si="4"/>
        <v>0</v>
      </c>
      <c r="Z9">
        <f t="shared" si="4"/>
        <v>0</v>
      </c>
      <c r="AA9">
        <f t="shared" si="4"/>
        <v>0</v>
      </c>
      <c r="AB9">
        <f t="shared" si="4"/>
        <v>0</v>
      </c>
      <c r="AC9">
        <f t="shared" si="4"/>
        <v>0</v>
      </c>
      <c r="AD9">
        <f t="shared" si="4"/>
        <v>0</v>
      </c>
      <c r="AE9">
        <f t="shared" si="4"/>
        <v>0</v>
      </c>
      <c r="AF9">
        <f t="shared" si="4"/>
        <v>0</v>
      </c>
      <c r="AG9">
        <f t="shared" si="4"/>
        <v>0</v>
      </c>
      <c r="AH9">
        <f t="shared" si="4"/>
        <v>0</v>
      </c>
      <c r="AI9">
        <f t="shared" si="4"/>
        <v>0</v>
      </c>
      <c r="AJ9">
        <f>IF(O9 = 14,1,0)</f>
        <v>1</v>
      </c>
      <c r="AK9">
        <f t="shared" si="5"/>
        <v>0</v>
      </c>
      <c r="AL9">
        <f t="shared" si="5"/>
        <v>0</v>
      </c>
      <c r="AM9">
        <f t="shared" si="5"/>
        <v>0</v>
      </c>
      <c r="AN9">
        <f t="shared" si="5"/>
        <v>0</v>
      </c>
      <c r="AO9">
        <f t="shared" si="5"/>
        <v>0</v>
      </c>
      <c r="AP9">
        <f t="shared" si="5"/>
        <v>0</v>
      </c>
      <c r="AQ9">
        <f t="shared" si="5"/>
        <v>0</v>
      </c>
      <c r="AR9">
        <f t="shared" si="5"/>
        <v>1</v>
      </c>
      <c r="AS9">
        <f t="shared" si="5"/>
        <v>0</v>
      </c>
      <c r="AT9">
        <f t="shared" si="5"/>
        <v>0</v>
      </c>
      <c r="AU9">
        <f t="shared" si="5"/>
        <v>0</v>
      </c>
      <c r="AV9">
        <f t="shared" si="5"/>
        <v>0</v>
      </c>
      <c r="AW9">
        <f t="shared" si="5"/>
        <v>0</v>
      </c>
      <c r="AX9">
        <f t="shared" si="6"/>
        <v>0</v>
      </c>
      <c r="AY9">
        <f t="shared" si="7"/>
        <v>0</v>
      </c>
      <c r="AZ9">
        <f t="shared" si="7"/>
        <v>0</v>
      </c>
      <c r="BA9">
        <f t="shared" si="7"/>
        <v>0</v>
      </c>
      <c r="BB9">
        <f t="shared" si="7"/>
        <v>1</v>
      </c>
      <c r="BC9">
        <f t="shared" si="7"/>
        <v>1</v>
      </c>
      <c r="BD9">
        <f t="shared" si="7"/>
        <v>1</v>
      </c>
      <c r="BE9">
        <f t="shared" si="7"/>
        <v>1</v>
      </c>
      <c r="BF9">
        <f t="shared" si="7"/>
        <v>0</v>
      </c>
      <c r="BG9">
        <f t="shared" si="7"/>
        <v>0</v>
      </c>
      <c r="BH9">
        <f t="shared" si="7"/>
        <v>0</v>
      </c>
      <c r="BI9">
        <f t="shared" si="7"/>
        <v>0</v>
      </c>
      <c r="BJ9">
        <f t="shared" si="7"/>
        <v>0</v>
      </c>
      <c r="BK9">
        <f t="shared" si="7"/>
        <v>1</v>
      </c>
      <c r="BL9">
        <f t="shared" si="8"/>
        <v>0</v>
      </c>
    </row>
    <row r="10" spans="1:64" x14ac:dyDescent="0.25">
      <c r="A10" s="18" t="s">
        <v>297</v>
      </c>
      <c r="B10" s="144">
        <v>3</v>
      </c>
      <c r="C10" s="147">
        <v>7</v>
      </c>
      <c r="D10" s="144">
        <v>3</v>
      </c>
      <c r="E10" s="145">
        <v>2</v>
      </c>
      <c r="F10" s="15">
        <v>7</v>
      </c>
      <c r="G10" s="15">
        <v>7</v>
      </c>
      <c r="H10" s="145">
        <v>3</v>
      </c>
      <c r="I10" s="145">
        <v>3</v>
      </c>
      <c r="J10" s="145"/>
      <c r="K10" s="145"/>
      <c r="L10" s="145"/>
      <c r="M10" s="145"/>
      <c r="N10" s="145">
        <v>2.5</v>
      </c>
      <c r="O10" s="145">
        <v>4</v>
      </c>
      <c r="P10" s="146">
        <f t="shared" si="0"/>
        <v>41.5</v>
      </c>
      <c r="Q10" s="80" t="s">
        <v>14</v>
      </c>
      <c r="R10" s="15">
        <f t="shared" si="1"/>
        <v>3</v>
      </c>
      <c r="S10" s="16">
        <f t="shared" si="2"/>
        <v>0</v>
      </c>
      <c r="T10" s="17">
        <f t="shared" si="3"/>
        <v>0</v>
      </c>
      <c r="W10">
        <f t="shared" si="4"/>
        <v>0</v>
      </c>
      <c r="X10">
        <f t="shared" si="4"/>
        <v>1</v>
      </c>
      <c r="Y10">
        <f t="shared" si="4"/>
        <v>0</v>
      </c>
      <c r="Z10">
        <f t="shared" si="4"/>
        <v>0</v>
      </c>
      <c r="AA10">
        <f t="shared" si="4"/>
        <v>1</v>
      </c>
      <c r="AB10">
        <f t="shared" si="4"/>
        <v>1</v>
      </c>
      <c r="AC10">
        <f t="shared" si="4"/>
        <v>0</v>
      </c>
      <c r="AD10">
        <f t="shared" si="4"/>
        <v>0</v>
      </c>
      <c r="AE10">
        <f t="shared" si="4"/>
        <v>0</v>
      </c>
      <c r="AF10">
        <f t="shared" si="4"/>
        <v>0</v>
      </c>
      <c r="AG10">
        <f t="shared" si="4"/>
        <v>0</v>
      </c>
      <c r="AH10">
        <f t="shared" si="4"/>
        <v>0</v>
      </c>
      <c r="AI10">
        <f t="shared" si="4"/>
        <v>0</v>
      </c>
      <c r="AJ10">
        <f>IF(O10 = 14,1,0)</f>
        <v>0</v>
      </c>
      <c r="AK10">
        <f t="shared" si="5"/>
        <v>0</v>
      </c>
      <c r="AL10">
        <f t="shared" si="5"/>
        <v>0</v>
      </c>
      <c r="AM10">
        <f t="shared" si="5"/>
        <v>0</v>
      </c>
      <c r="AN10">
        <f t="shared" si="5"/>
        <v>0</v>
      </c>
      <c r="AO10">
        <f t="shared" si="5"/>
        <v>0</v>
      </c>
      <c r="AP10">
        <f t="shared" si="5"/>
        <v>0</v>
      </c>
      <c r="AQ10">
        <f t="shared" si="5"/>
        <v>0</v>
      </c>
      <c r="AR10">
        <f t="shared" si="5"/>
        <v>0</v>
      </c>
      <c r="AS10">
        <f t="shared" si="5"/>
        <v>0</v>
      </c>
      <c r="AT10">
        <f t="shared" si="5"/>
        <v>0</v>
      </c>
      <c r="AU10">
        <f t="shared" si="5"/>
        <v>0</v>
      </c>
      <c r="AV10">
        <f t="shared" si="5"/>
        <v>0</v>
      </c>
      <c r="AW10">
        <f t="shared" si="5"/>
        <v>0</v>
      </c>
      <c r="AX10">
        <f t="shared" si="6"/>
        <v>0</v>
      </c>
      <c r="AY10">
        <f t="shared" si="7"/>
        <v>0</v>
      </c>
      <c r="AZ10">
        <f t="shared" si="7"/>
        <v>0</v>
      </c>
      <c r="BA10">
        <f t="shared" si="7"/>
        <v>0</v>
      </c>
      <c r="BB10">
        <f t="shared" si="7"/>
        <v>0</v>
      </c>
      <c r="BC10">
        <f t="shared" si="7"/>
        <v>0</v>
      </c>
      <c r="BD10">
        <f t="shared" si="7"/>
        <v>0</v>
      </c>
      <c r="BE10">
        <f t="shared" si="7"/>
        <v>0</v>
      </c>
      <c r="BF10">
        <f t="shared" si="7"/>
        <v>0</v>
      </c>
      <c r="BG10">
        <f t="shared" si="7"/>
        <v>0</v>
      </c>
      <c r="BH10">
        <f t="shared" si="7"/>
        <v>0</v>
      </c>
      <c r="BI10">
        <f t="shared" si="7"/>
        <v>0</v>
      </c>
      <c r="BJ10">
        <f t="shared" si="7"/>
        <v>0</v>
      </c>
      <c r="BK10">
        <f t="shared" si="7"/>
        <v>0</v>
      </c>
      <c r="BL10">
        <f t="shared" si="8"/>
        <v>0</v>
      </c>
    </row>
    <row r="11" spans="1:64" ht="15.75" thickBot="1" x14ac:dyDescent="0.3">
      <c r="A11" s="19" t="s">
        <v>296</v>
      </c>
      <c r="B11" s="222">
        <v>5</v>
      </c>
      <c r="C11" s="228">
        <v>4</v>
      </c>
      <c r="D11" s="229">
        <v>5</v>
      </c>
      <c r="E11" s="229">
        <v>5</v>
      </c>
      <c r="F11" s="148">
        <v>2</v>
      </c>
      <c r="G11" s="148">
        <v>3</v>
      </c>
      <c r="H11" s="229">
        <v>5</v>
      </c>
      <c r="I11" s="148">
        <v>2</v>
      </c>
      <c r="J11" s="148"/>
      <c r="K11" s="148"/>
      <c r="L11" s="148"/>
      <c r="M11" s="148"/>
      <c r="N11" s="229">
        <v>5</v>
      </c>
      <c r="O11" s="17">
        <v>8</v>
      </c>
      <c r="P11" s="149">
        <f t="shared" si="0"/>
        <v>44</v>
      </c>
      <c r="Q11" s="81" t="s">
        <v>16</v>
      </c>
      <c r="R11" s="224">
        <f t="shared" si="1"/>
        <v>0</v>
      </c>
      <c r="S11" s="223">
        <f t="shared" si="2"/>
        <v>5</v>
      </c>
      <c r="T11" s="225">
        <f t="shared" si="3"/>
        <v>2</v>
      </c>
      <c r="W11">
        <f t="shared" si="4"/>
        <v>0</v>
      </c>
      <c r="X11">
        <f t="shared" si="4"/>
        <v>0</v>
      </c>
      <c r="Y11">
        <f t="shared" si="4"/>
        <v>0</v>
      </c>
      <c r="Z11">
        <f t="shared" si="4"/>
        <v>0</v>
      </c>
      <c r="AA11">
        <f t="shared" si="4"/>
        <v>0</v>
      </c>
      <c r="AB11">
        <f t="shared" si="4"/>
        <v>0</v>
      </c>
      <c r="AC11">
        <f t="shared" si="4"/>
        <v>0</v>
      </c>
      <c r="AD11">
        <f t="shared" si="4"/>
        <v>0</v>
      </c>
      <c r="AE11">
        <f t="shared" si="4"/>
        <v>0</v>
      </c>
      <c r="AF11">
        <f t="shared" si="4"/>
        <v>0</v>
      </c>
      <c r="AG11">
        <f t="shared" si="4"/>
        <v>0</v>
      </c>
      <c r="AH11">
        <f t="shared" si="4"/>
        <v>0</v>
      </c>
      <c r="AI11">
        <f t="shared" si="4"/>
        <v>0</v>
      </c>
      <c r="AJ11">
        <f>IF(O11 =147,1,0)</f>
        <v>0</v>
      </c>
      <c r="AK11">
        <f t="shared" si="5"/>
        <v>1</v>
      </c>
      <c r="AL11">
        <f t="shared" si="5"/>
        <v>0</v>
      </c>
      <c r="AM11">
        <f t="shared" si="5"/>
        <v>1</v>
      </c>
      <c r="AN11">
        <f t="shared" si="5"/>
        <v>1</v>
      </c>
      <c r="AO11">
        <f t="shared" si="5"/>
        <v>0</v>
      </c>
      <c r="AP11">
        <f t="shared" si="5"/>
        <v>0</v>
      </c>
      <c r="AQ11">
        <f t="shared" si="5"/>
        <v>1</v>
      </c>
      <c r="AR11">
        <f t="shared" si="5"/>
        <v>0</v>
      </c>
      <c r="AS11">
        <f t="shared" si="5"/>
        <v>0</v>
      </c>
      <c r="AT11">
        <f t="shared" si="5"/>
        <v>0</v>
      </c>
      <c r="AU11">
        <f t="shared" si="5"/>
        <v>0</v>
      </c>
      <c r="AV11">
        <f t="shared" si="5"/>
        <v>0</v>
      </c>
      <c r="AW11">
        <f t="shared" si="5"/>
        <v>1</v>
      </c>
      <c r="AX11">
        <f t="shared" si="6"/>
        <v>0</v>
      </c>
      <c r="AY11">
        <f t="shared" si="7"/>
        <v>0</v>
      </c>
      <c r="AZ11">
        <f t="shared" si="7"/>
        <v>1</v>
      </c>
      <c r="BA11">
        <f t="shared" si="7"/>
        <v>0</v>
      </c>
      <c r="BB11">
        <f t="shared" si="7"/>
        <v>0</v>
      </c>
      <c r="BC11">
        <f t="shared" si="7"/>
        <v>0</v>
      </c>
      <c r="BD11">
        <f t="shared" si="7"/>
        <v>0</v>
      </c>
      <c r="BE11">
        <f t="shared" si="7"/>
        <v>0</v>
      </c>
      <c r="BF11">
        <f t="shared" si="7"/>
        <v>0</v>
      </c>
      <c r="BG11">
        <f t="shared" si="7"/>
        <v>0</v>
      </c>
      <c r="BH11">
        <f t="shared" si="7"/>
        <v>0</v>
      </c>
      <c r="BI11">
        <f t="shared" si="7"/>
        <v>0</v>
      </c>
      <c r="BJ11">
        <f t="shared" si="7"/>
        <v>0</v>
      </c>
      <c r="BK11">
        <f t="shared" si="7"/>
        <v>0</v>
      </c>
      <c r="BL11">
        <f t="shared" si="8"/>
        <v>1</v>
      </c>
    </row>
    <row r="12" spans="1:64" ht="15.75" thickBot="1" x14ac:dyDescent="0.3"/>
    <row r="13" spans="1:64" ht="16.149999999999999" customHeight="1" thickBot="1" x14ac:dyDescent="0.3">
      <c r="A13" s="322" t="s">
        <v>10</v>
      </c>
      <c r="B13" s="323"/>
      <c r="D13" s="289" t="s">
        <v>298</v>
      </c>
      <c r="E13" s="290"/>
      <c r="F13" s="312"/>
      <c r="G13" s="291"/>
      <c r="H13" s="44"/>
      <c r="I13" s="289" t="s">
        <v>314</v>
      </c>
      <c r="J13" s="290"/>
      <c r="K13" s="290"/>
      <c r="L13" s="290"/>
      <c r="M13" s="290"/>
      <c r="N13" s="290"/>
      <c r="O13" s="290"/>
      <c r="P13" s="291"/>
      <c r="S13" s="274" t="s">
        <v>211</v>
      </c>
      <c r="T13" s="275"/>
      <c r="U13" s="275"/>
      <c r="V13" s="276"/>
    </row>
    <row r="14" spans="1:64" ht="18" customHeight="1" x14ac:dyDescent="0.25">
      <c r="A14" s="5" t="s">
        <v>11</v>
      </c>
      <c r="B14" s="2">
        <v>7</v>
      </c>
      <c r="D14" s="292"/>
      <c r="E14" s="293"/>
      <c r="F14" s="313"/>
      <c r="G14" s="294"/>
      <c r="H14" s="44"/>
      <c r="I14" s="292"/>
      <c r="J14" s="293"/>
      <c r="K14" s="293"/>
      <c r="L14" s="293"/>
      <c r="M14" s="293"/>
      <c r="N14" s="293"/>
      <c r="O14" s="293"/>
      <c r="P14" s="294"/>
      <c r="S14" s="277"/>
      <c r="T14" s="278"/>
      <c r="U14" s="278"/>
      <c r="V14" s="279"/>
    </row>
    <row r="15" spans="1:64" ht="15.75" x14ac:dyDescent="0.25">
      <c r="A15" s="6" t="s">
        <v>12</v>
      </c>
      <c r="B15" s="3">
        <v>5</v>
      </c>
      <c r="D15" s="295" t="s">
        <v>197</v>
      </c>
      <c r="E15" s="296"/>
      <c r="F15" s="324"/>
      <c r="G15" s="297"/>
      <c r="H15" s="45"/>
      <c r="I15" s="295" t="s">
        <v>202</v>
      </c>
      <c r="J15" s="296"/>
      <c r="K15" s="296"/>
      <c r="L15" s="296"/>
      <c r="M15" s="296"/>
      <c r="N15" s="296"/>
      <c r="O15" s="296"/>
      <c r="P15" s="297"/>
      <c r="S15" s="280" t="s">
        <v>203</v>
      </c>
      <c r="T15" s="281"/>
      <c r="U15" s="281"/>
      <c r="V15" s="282"/>
    </row>
    <row r="16" spans="1:64" ht="15.6" customHeight="1" x14ac:dyDescent="0.25">
      <c r="A16" s="7" t="s">
        <v>13</v>
      </c>
      <c r="B16" s="3">
        <v>4</v>
      </c>
      <c r="D16" s="314" t="s">
        <v>198</v>
      </c>
      <c r="E16" s="315"/>
      <c r="F16" s="316"/>
      <c r="G16" s="317"/>
      <c r="H16" s="46"/>
      <c r="I16" s="314" t="s">
        <v>242</v>
      </c>
      <c r="J16" s="315"/>
      <c r="K16" s="315"/>
      <c r="L16" s="315"/>
      <c r="M16" s="315"/>
      <c r="N16" s="315"/>
      <c r="O16" s="315"/>
      <c r="P16" s="317"/>
      <c r="S16" s="270" t="s">
        <v>208</v>
      </c>
      <c r="T16" s="271"/>
      <c r="U16" s="271"/>
      <c r="V16" s="272"/>
    </row>
    <row r="17" spans="1:22" ht="16.149999999999999" customHeight="1" x14ac:dyDescent="0.25">
      <c r="A17" s="8" t="s">
        <v>0</v>
      </c>
      <c r="B17" s="3">
        <v>3</v>
      </c>
      <c r="D17" s="314" t="s">
        <v>199</v>
      </c>
      <c r="E17" s="315"/>
      <c r="F17" s="316"/>
      <c r="G17" s="317"/>
      <c r="H17" s="46"/>
      <c r="I17" s="314" t="s">
        <v>250</v>
      </c>
      <c r="J17" s="315"/>
      <c r="K17" s="315"/>
      <c r="L17" s="315"/>
      <c r="M17" s="315"/>
      <c r="N17" s="315"/>
      <c r="O17" s="315"/>
      <c r="P17" s="317"/>
      <c r="S17" s="270" t="s">
        <v>243</v>
      </c>
      <c r="T17" s="271"/>
      <c r="U17" s="271"/>
      <c r="V17" s="272"/>
    </row>
    <row r="18" spans="1:22" ht="15.75" x14ac:dyDescent="0.25">
      <c r="A18" s="8" t="s">
        <v>1</v>
      </c>
      <c r="B18" s="3">
        <v>2</v>
      </c>
      <c r="D18" s="314" t="s">
        <v>200</v>
      </c>
      <c r="E18" s="315"/>
      <c r="F18" s="316"/>
      <c r="G18" s="317"/>
      <c r="H18" s="46"/>
      <c r="I18" s="314" t="s">
        <v>251</v>
      </c>
      <c r="J18" s="315"/>
      <c r="K18" s="315"/>
      <c r="L18" s="315"/>
      <c r="M18" s="315"/>
      <c r="N18" s="315"/>
      <c r="O18" s="315"/>
      <c r="P18" s="317"/>
      <c r="S18" s="270" t="s">
        <v>244</v>
      </c>
      <c r="T18" s="271"/>
      <c r="U18" s="271"/>
      <c r="V18" s="272"/>
    </row>
    <row r="19" spans="1:22" ht="16.5" thickBot="1" x14ac:dyDescent="0.3">
      <c r="A19" s="9" t="s">
        <v>2</v>
      </c>
      <c r="B19" s="4">
        <v>1</v>
      </c>
      <c r="D19" s="314" t="s">
        <v>236</v>
      </c>
      <c r="E19" s="315"/>
      <c r="F19" s="316"/>
      <c r="G19" s="317"/>
      <c r="H19" s="46"/>
      <c r="I19" s="314" t="s">
        <v>252</v>
      </c>
      <c r="J19" s="315"/>
      <c r="K19" s="315"/>
      <c r="L19" s="315"/>
      <c r="M19" s="315"/>
      <c r="N19" s="315"/>
      <c r="O19" s="315"/>
      <c r="P19" s="317"/>
      <c r="S19" s="270" t="s">
        <v>245</v>
      </c>
      <c r="T19" s="271"/>
      <c r="U19" s="271"/>
      <c r="V19" s="272"/>
    </row>
    <row r="20" spans="1:22" ht="16.5" thickBot="1" x14ac:dyDescent="0.3">
      <c r="D20" s="318" t="s">
        <v>201</v>
      </c>
      <c r="E20" s="319"/>
      <c r="F20" s="320"/>
      <c r="G20" s="321"/>
      <c r="H20" s="46"/>
      <c r="I20" s="318" t="s">
        <v>253</v>
      </c>
      <c r="J20" s="319"/>
      <c r="K20" s="319"/>
      <c r="L20" s="319"/>
      <c r="M20" s="319"/>
      <c r="N20" s="319"/>
      <c r="O20" s="319"/>
      <c r="P20" s="321"/>
      <c r="S20" s="270" t="s">
        <v>246</v>
      </c>
      <c r="T20" s="271"/>
      <c r="U20" s="271"/>
      <c r="V20" s="272"/>
    </row>
    <row r="21" spans="1:22" ht="14.45" customHeight="1" thickBot="1" x14ac:dyDescent="0.3">
      <c r="H21" s="47"/>
      <c r="I21" s="47"/>
      <c r="S21" s="273"/>
      <c r="T21" s="273"/>
      <c r="U21" s="273"/>
      <c r="V21" s="273"/>
    </row>
    <row r="22" spans="1:22" ht="17.45" customHeight="1" thickBot="1" x14ac:dyDescent="0.3">
      <c r="D22" s="289" t="s">
        <v>317</v>
      </c>
      <c r="E22" s="290"/>
      <c r="F22" s="312"/>
      <c r="G22" s="291"/>
      <c r="H22" s="44"/>
      <c r="I22" s="348" t="s">
        <v>297</v>
      </c>
      <c r="J22" s="349"/>
      <c r="K22" s="349"/>
      <c r="L22" s="349"/>
      <c r="M22" s="349"/>
      <c r="N22" s="349"/>
      <c r="O22" s="349"/>
      <c r="P22" s="350"/>
      <c r="S22" s="328" t="s">
        <v>296</v>
      </c>
      <c r="T22" s="329"/>
      <c r="U22" s="329"/>
      <c r="V22" s="330"/>
    </row>
    <row r="23" spans="1:22" ht="17.45" customHeight="1" x14ac:dyDescent="0.25">
      <c r="A23" s="308" t="s">
        <v>3</v>
      </c>
      <c r="B23" s="309"/>
      <c r="D23" s="292"/>
      <c r="E23" s="293"/>
      <c r="F23" s="313"/>
      <c r="G23" s="294"/>
      <c r="H23" s="44"/>
      <c r="I23" s="351"/>
      <c r="J23" s="352"/>
      <c r="K23" s="352"/>
      <c r="L23" s="352"/>
      <c r="M23" s="352"/>
      <c r="N23" s="352"/>
      <c r="O23" s="352"/>
      <c r="P23" s="353"/>
      <c r="S23" s="331"/>
      <c r="T23" s="332"/>
      <c r="U23" s="332"/>
      <c r="V23" s="333"/>
    </row>
    <row r="24" spans="1:22" ht="15.6" customHeight="1" thickBot="1" x14ac:dyDescent="0.3">
      <c r="A24" s="310"/>
      <c r="B24" s="311"/>
      <c r="D24" s="295" t="s">
        <v>206</v>
      </c>
      <c r="E24" s="296"/>
      <c r="F24" s="324"/>
      <c r="G24" s="297"/>
      <c r="H24" s="42"/>
      <c r="I24" s="354" t="s">
        <v>205</v>
      </c>
      <c r="J24" s="355"/>
      <c r="K24" s="355"/>
      <c r="L24" s="355"/>
      <c r="M24" s="355"/>
      <c r="N24" s="355"/>
      <c r="O24" s="355"/>
      <c r="P24" s="356"/>
      <c r="S24" s="334" t="s">
        <v>204</v>
      </c>
      <c r="T24" s="335"/>
      <c r="U24" s="335"/>
      <c r="V24" s="336"/>
    </row>
    <row r="25" spans="1:22" ht="16.149999999999999" customHeight="1" x14ac:dyDescent="0.25">
      <c r="D25" s="314" t="s">
        <v>213</v>
      </c>
      <c r="E25" s="315"/>
      <c r="F25" s="316"/>
      <c r="G25" s="317"/>
      <c r="H25" s="43"/>
      <c r="I25" s="342" t="s">
        <v>207</v>
      </c>
      <c r="J25" s="343"/>
      <c r="K25" s="343"/>
      <c r="L25" s="343"/>
      <c r="M25" s="343"/>
      <c r="N25" s="343"/>
      <c r="O25" s="343"/>
      <c r="P25" s="344"/>
      <c r="S25" s="325" t="s">
        <v>233</v>
      </c>
      <c r="T25" s="326"/>
      <c r="U25" s="326"/>
      <c r="V25" s="327"/>
    </row>
    <row r="26" spans="1:22" ht="15.6" customHeight="1" x14ac:dyDescent="0.25">
      <c r="D26" s="314" t="s">
        <v>237</v>
      </c>
      <c r="E26" s="315"/>
      <c r="F26" s="316"/>
      <c r="G26" s="317"/>
      <c r="H26" s="43"/>
      <c r="I26" s="342" t="s">
        <v>241</v>
      </c>
      <c r="J26" s="343"/>
      <c r="K26" s="343"/>
      <c r="L26" s="343"/>
      <c r="M26" s="343"/>
      <c r="N26" s="343"/>
      <c r="O26" s="343"/>
      <c r="P26" s="344"/>
      <c r="S26" s="325" t="s">
        <v>209</v>
      </c>
      <c r="T26" s="326"/>
      <c r="U26" s="326"/>
      <c r="V26" s="327"/>
    </row>
    <row r="27" spans="1:22" ht="15.6" customHeight="1" x14ac:dyDescent="0.25">
      <c r="D27" s="314" t="s">
        <v>238</v>
      </c>
      <c r="E27" s="315"/>
      <c r="F27" s="316"/>
      <c r="G27" s="317"/>
      <c r="H27" s="43"/>
      <c r="I27" s="342" t="s">
        <v>247</v>
      </c>
      <c r="J27" s="343"/>
      <c r="K27" s="343"/>
      <c r="L27" s="343"/>
      <c r="M27" s="343"/>
      <c r="N27" s="343"/>
      <c r="O27" s="343"/>
      <c r="P27" s="344"/>
      <c r="S27" s="325" t="s">
        <v>234</v>
      </c>
      <c r="T27" s="326"/>
      <c r="U27" s="326"/>
      <c r="V27" s="327"/>
    </row>
    <row r="28" spans="1:22" ht="15.6" customHeight="1" x14ac:dyDescent="0.25">
      <c r="D28" s="314" t="s">
        <v>239</v>
      </c>
      <c r="E28" s="315"/>
      <c r="F28" s="316"/>
      <c r="G28" s="317"/>
      <c r="H28" s="43"/>
      <c r="I28" s="342" t="s">
        <v>254</v>
      </c>
      <c r="J28" s="343"/>
      <c r="K28" s="343"/>
      <c r="L28" s="343"/>
      <c r="M28" s="343"/>
      <c r="N28" s="343"/>
      <c r="O28" s="343"/>
      <c r="P28" s="344"/>
      <c r="S28" s="325" t="s">
        <v>276</v>
      </c>
      <c r="T28" s="326"/>
      <c r="U28" s="326"/>
      <c r="V28" s="327"/>
    </row>
    <row r="29" spans="1:22" ht="15.6" customHeight="1" thickBot="1" x14ac:dyDescent="0.3">
      <c r="D29" s="318" t="s">
        <v>240</v>
      </c>
      <c r="E29" s="319"/>
      <c r="F29" s="320"/>
      <c r="G29" s="321"/>
      <c r="H29" s="43"/>
      <c r="I29" s="345" t="s">
        <v>255</v>
      </c>
      <c r="J29" s="346"/>
      <c r="K29" s="346"/>
      <c r="L29" s="346"/>
      <c r="M29" s="346"/>
      <c r="N29" s="346"/>
      <c r="O29" s="346"/>
      <c r="P29" s="347"/>
      <c r="S29" s="337" t="s">
        <v>235</v>
      </c>
      <c r="T29" s="338"/>
      <c r="U29" s="338"/>
      <c r="V29" s="339"/>
    </row>
    <row r="30" spans="1:22" ht="16.149999999999999" customHeight="1" x14ac:dyDescent="0.25">
      <c r="B30" s="78"/>
      <c r="C30" s="78"/>
      <c r="D30" s="340"/>
      <c r="E30" s="340"/>
      <c r="F30" s="340"/>
      <c r="G30" s="340"/>
      <c r="H30" s="43"/>
      <c r="I30" s="341"/>
      <c r="J30" s="341"/>
      <c r="K30" s="341"/>
      <c r="L30" s="77"/>
      <c r="M30" s="77"/>
      <c r="N30" s="78"/>
      <c r="O30" s="341"/>
      <c r="P30" s="341"/>
      <c r="Q30" s="341"/>
      <c r="R30" s="341"/>
      <c r="S30" s="78"/>
    </row>
    <row r="31" spans="1:22" x14ac:dyDescent="0.25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9"/>
      <c r="Q31" s="78"/>
      <c r="R31" s="78"/>
      <c r="S31" s="78"/>
    </row>
    <row r="32" spans="1:22" x14ac:dyDescent="0.25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9"/>
      <c r="Q32" s="78"/>
      <c r="R32" s="78"/>
      <c r="S32" s="78"/>
    </row>
  </sheetData>
  <mergeCells count="67">
    <mergeCell ref="I27:P27"/>
    <mergeCell ref="I28:P28"/>
    <mergeCell ref="I29:P29"/>
    <mergeCell ref="I20:P20"/>
    <mergeCell ref="I22:P23"/>
    <mergeCell ref="I24:P24"/>
    <mergeCell ref="I25:P25"/>
    <mergeCell ref="I26:P26"/>
    <mergeCell ref="S29:V29"/>
    <mergeCell ref="D28:G28"/>
    <mergeCell ref="D30:G30"/>
    <mergeCell ref="D29:G29"/>
    <mergeCell ref="O30:R30"/>
    <mergeCell ref="I30:K30"/>
    <mergeCell ref="S26:V26"/>
    <mergeCell ref="S27:V27"/>
    <mergeCell ref="S28:V28"/>
    <mergeCell ref="S22:V23"/>
    <mergeCell ref="S24:V24"/>
    <mergeCell ref="S25:V25"/>
    <mergeCell ref="A23:B24"/>
    <mergeCell ref="D13:G14"/>
    <mergeCell ref="D27:G27"/>
    <mergeCell ref="D25:G25"/>
    <mergeCell ref="D19:G19"/>
    <mergeCell ref="D20:G20"/>
    <mergeCell ref="A13:B13"/>
    <mergeCell ref="D24:G24"/>
    <mergeCell ref="D15:G15"/>
    <mergeCell ref="D16:G16"/>
    <mergeCell ref="D17:G17"/>
    <mergeCell ref="D26:G26"/>
    <mergeCell ref="D22:G23"/>
    <mergeCell ref="D18:G18"/>
    <mergeCell ref="A1:R2"/>
    <mergeCell ref="R4:T4"/>
    <mergeCell ref="A4:A5"/>
    <mergeCell ref="Q4:Q5"/>
    <mergeCell ref="B4:B5"/>
    <mergeCell ref="C4:C5"/>
    <mergeCell ref="E4:E5"/>
    <mergeCell ref="G4:G5"/>
    <mergeCell ref="J4:J5"/>
    <mergeCell ref="K4:K5"/>
    <mergeCell ref="F4:F5"/>
    <mergeCell ref="H4:H5"/>
    <mergeCell ref="N4:N5"/>
    <mergeCell ref="O4:O5"/>
    <mergeCell ref="L4:L5"/>
    <mergeCell ref="M4:M5"/>
    <mergeCell ref="D4:D5"/>
    <mergeCell ref="I4:I5"/>
    <mergeCell ref="S19:V19"/>
    <mergeCell ref="P4:P5"/>
    <mergeCell ref="I13:P14"/>
    <mergeCell ref="I15:P15"/>
    <mergeCell ref="I16:P16"/>
    <mergeCell ref="I17:P17"/>
    <mergeCell ref="I18:P18"/>
    <mergeCell ref="I19:P19"/>
    <mergeCell ref="S20:V20"/>
    <mergeCell ref="S21:V21"/>
    <mergeCell ref="S17:V17"/>
    <mergeCell ref="S13:V14"/>
    <mergeCell ref="S18:V18"/>
    <mergeCell ref="S15:V15"/>
    <mergeCell ref="S16:V16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K4" sqref="K4"/>
    </sheetView>
  </sheetViews>
  <sheetFormatPr defaultRowHeight="15" x14ac:dyDescent="0.25"/>
  <cols>
    <col min="1" max="2" width="5" style="220" customWidth="1"/>
    <col min="3" max="3" width="19.140625" customWidth="1"/>
    <col min="4" max="4" width="12.85546875" customWidth="1"/>
    <col min="5" max="5" width="7.42578125" customWidth="1"/>
    <col min="6" max="6" width="11.140625" customWidth="1"/>
    <col min="7" max="7" width="5.7109375" customWidth="1"/>
    <col min="8" max="8" width="11.140625" customWidth="1"/>
    <col min="9" max="9" width="5.7109375" customWidth="1"/>
  </cols>
  <sheetData>
    <row r="1" spans="1:14" ht="15.75" x14ac:dyDescent="0.25">
      <c r="A1" s="216" t="s">
        <v>95</v>
      </c>
      <c r="B1" s="216" t="s">
        <v>96</v>
      </c>
      <c r="C1" s="216" t="s">
        <v>97</v>
      </c>
      <c r="D1" s="216" t="s">
        <v>335</v>
      </c>
      <c r="E1" s="217" t="s">
        <v>100</v>
      </c>
    </row>
    <row r="2" spans="1:14" ht="15.75" x14ac:dyDescent="0.25">
      <c r="A2" s="218">
        <v>1</v>
      </c>
      <c r="B2" s="218">
        <v>3</v>
      </c>
      <c r="C2" s="218" t="s">
        <v>108</v>
      </c>
      <c r="D2" s="218" t="s">
        <v>301</v>
      </c>
      <c r="E2" s="219" t="s">
        <v>337</v>
      </c>
    </row>
    <row r="3" spans="1:14" ht="15.75" x14ac:dyDescent="0.25">
      <c r="A3" s="218">
        <v>2</v>
      </c>
      <c r="B3" s="218">
        <v>2</v>
      </c>
      <c r="C3" s="218" t="s">
        <v>338</v>
      </c>
      <c r="D3" s="218" t="s">
        <v>301</v>
      </c>
      <c r="E3" s="219">
        <v>5.5</v>
      </c>
    </row>
    <row r="4" spans="1:14" ht="15.75" x14ac:dyDescent="0.25">
      <c r="A4" s="218">
        <v>3</v>
      </c>
      <c r="B4" s="218">
        <v>1</v>
      </c>
      <c r="C4" s="218" t="s">
        <v>105</v>
      </c>
      <c r="D4" s="218" t="s">
        <v>300</v>
      </c>
      <c r="E4" s="219" t="s">
        <v>339</v>
      </c>
    </row>
    <row r="5" spans="1:14" ht="15.75" x14ac:dyDescent="0.25">
      <c r="A5" s="218">
        <v>4</v>
      </c>
      <c r="B5" s="218">
        <v>4</v>
      </c>
      <c r="C5" s="218" t="s">
        <v>89</v>
      </c>
      <c r="D5" s="218" t="s">
        <v>304</v>
      </c>
      <c r="E5" s="219" t="s">
        <v>339</v>
      </c>
    </row>
    <row r="6" spans="1:14" ht="15.75" x14ac:dyDescent="0.25">
      <c r="A6" s="218">
        <v>5</v>
      </c>
      <c r="B6" s="218">
        <v>5</v>
      </c>
      <c r="C6" s="218" t="s">
        <v>340</v>
      </c>
      <c r="D6" s="218" t="s">
        <v>341</v>
      </c>
      <c r="E6" s="219" t="s">
        <v>339</v>
      </c>
    </row>
    <row r="7" spans="1:14" ht="15.75" x14ac:dyDescent="0.25">
      <c r="A7" s="218">
        <v>6</v>
      </c>
      <c r="B7" s="218">
        <v>6</v>
      </c>
      <c r="C7" s="218" t="s">
        <v>342</v>
      </c>
      <c r="D7" s="218" t="s">
        <v>303</v>
      </c>
      <c r="E7" s="219" t="s">
        <v>339</v>
      </c>
      <c r="F7" s="268" t="s">
        <v>302</v>
      </c>
      <c r="G7" s="269">
        <f>SUM(F8:F12)</f>
        <v>17</v>
      </c>
      <c r="H7" s="268" t="s">
        <v>336</v>
      </c>
      <c r="I7" s="269">
        <f>SUM(H8:H12)</f>
        <v>19</v>
      </c>
    </row>
    <row r="8" spans="1:14" ht="15.75" x14ac:dyDescent="0.25">
      <c r="A8" s="218">
        <v>7</v>
      </c>
      <c r="B8" s="218">
        <v>8</v>
      </c>
      <c r="C8" s="218" t="s">
        <v>343</v>
      </c>
      <c r="D8" s="218" t="s">
        <v>304</v>
      </c>
      <c r="E8" s="219">
        <v>4.5</v>
      </c>
      <c r="F8">
        <v>4.5</v>
      </c>
      <c r="H8">
        <v>5</v>
      </c>
      <c r="N8" s="269"/>
    </row>
    <row r="9" spans="1:14" ht="15.75" x14ac:dyDescent="0.25">
      <c r="A9" s="218">
        <v>8</v>
      </c>
      <c r="B9" s="218">
        <v>9</v>
      </c>
      <c r="C9" s="218" t="s">
        <v>71</v>
      </c>
      <c r="D9" s="218" t="s">
        <v>302</v>
      </c>
      <c r="E9" s="219">
        <v>4.5</v>
      </c>
      <c r="F9">
        <v>3.5</v>
      </c>
      <c r="H9">
        <v>4.5</v>
      </c>
    </row>
    <row r="10" spans="1:14" ht="15.75" x14ac:dyDescent="0.25">
      <c r="A10" s="218">
        <v>9</v>
      </c>
      <c r="B10" s="218">
        <v>22</v>
      </c>
      <c r="C10" s="218" t="s">
        <v>110</v>
      </c>
      <c r="D10" s="218" t="s">
        <v>304</v>
      </c>
      <c r="E10" s="219">
        <v>4.5</v>
      </c>
      <c r="F10">
        <v>3</v>
      </c>
      <c r="H10">
        <v>4.5</v>
      </c>
    </row>
    <row r="11" spans="1:14" ht="15.75" x14ac:dyDescent="0.25">
      <c r="A11" s="218">
        <v>10</v>
      </c>
      <c r="B11" s="218">
        <v>10</v>
      </c>
      <c r="C11" s="218" t="s">
        <v>79</v>
      </c>
      <c r="D11" s="218" t="s">
        <v>300</v>
      </c>
      <c r="E11" s="219" t="s">
        <v>344</v>
      </c>
      <c r="F11">
        <v>3</v>
      </c>
      <c r="H11">
        <v>3</v>
      </c>
    </row>
    <row r="12" spans="1:14" ht="15.75" x14ac:dyDescent="0.25">
      <c r="A12" s="218">
        <v>11</v>
      </c>
      <c r="B12" s="218">
        <v>7</v>
      </c>
      <c r="C12" s="218" t="s">
        <v>345</v>
      </c>
      <c r="D12" s="218" t="s">
        <v>319</v>
      </c>
      <c r="E12" s="219" t="s">
        <v>344</v>
      </c>
      <c r="F12">
        <v>3</v>
      </c>
      <c r="H12">
        <v>2</v>
      </c>
    </row>
    <row r="13" spans="1:14" ht="15.75" x14ac:dyDescent="0.25">
      <c r="A13" s="218">
        <v>12</v>
      </c>
      <c r="B13" s="218">
        <v>20</v>
      </c>
      <c r="C13" s="218" t="s">
        <v>346</v>
      </c>
      <c r="D13" s="218" t="s">
        <v>319</v>
      </c>
      <c r="E13" s="219" t="s">
        <v>344</v>
      </c>
      <c r="F13" s="268" t="s">
        <v>319</v>
      </c>
      <c r="G13" s="269">
        <f>SUM(F14:F18)</f>
        <v>18.5</v>
      </c>
      <c r="H13" s="268" t="s">
        <v>303</v>
      </c>
      <c r="I13" s="269">
        <f>SUM(H14:H18)</f>
        <v>18</v>
      </c>
    </row>
    <row r="14" spans="1:14" ht="15.75" x14ac:dyDescent="0.25">
      <c r="A14" s="218">
        <v>13</v>
      </c>
      <c r="B14" s="218">
        <v>14</v>
      </c>
      <c r="C14" s="218" t="s">
        <v>86</v>
      </c>
      <c r="D14" s="218" t="s">
        <v>303</v>
      </c>
      <c r="E14" s="219" t="s">
        <v>344</v>
      </c>
      <c r="F14">
        <v>4</v>
      </c>
      <c r="H14">
        <v>5</v>
      </c>
      <c r="N14" s="269"/>
    </row>
    <row r="15" spans="1:14" ht="15.75" x14ac:dyDescent="0.25">
      <c r="A15" s="218">
        <v>14</v>
      </c>
      <c r="B15" s="218">
        <v>15</v>
      </c>
      <c r="C15" s="218" t="s">
        <v>347</v>
      </c>
      <c r="D15" s="218" t="s">
        <v>300</v>
      </c>
      <c r="E15" s="219" t="s">
        <v>344</v>
      </c>
      <c r="F15">
        <v>4</v>
      </c>
      <c r="H15">
        <v>4</v>
      </c>
    </row>
    <row r="16" spans="1:14" ht="15.75" x14ac:dyDescent="0.25">
      <c r="A16" s="218">
        <v>15</v>
      </c>
      <c r="B16" s="218">
        <v>13</v>
      </c>
      <c r="C16" s="218" t="s">
        <v>348</v>
      </c>
      <c r="D16" s="218" t="s">
        <v>301</v>
      </c>
      <c r="E16" s="219" t="s">
        <v>344</v>
      </c>
      <c r="F16">
        <v>4</v>
      </c>
      <c r="H16">
        <v>3</v>
      </c>
    </row>
    <row r="17" spans="1:14" ht="15.75" x14ac:dyDescent="0.25">
      <c r="A17" s="218">
        <v>16</v>
      </c>
      <c r="B17" s="218">
        <v>11</v>
      </c>
      <c r="C17" s="218" t="s">
        <v>349</v>
      </c>
      <c r="D17" s="218" t="s">
        <v>319</v>
      </c>
      <c r="E17" s="219" t="s">
        <v>344</v>
      </c>
      <c r="F17">
        <v>3.5</v>
      </c>
      <c r="H17">
        <v>3</v>
      </c>
    </row>
    <row r="18" spans="1:14" ht="15.75" x14ac:dyDescent="0.25">
      <c r="A18" s="218">
        <v>17</v>
      </c>
      <c r="B18" s="218">
        <v>28</v>
      </c>
      <c r="C18" s="218" t="s">
        <v>350</v>
      </c>
      <c r="D18" s="218" t="s">
        <v>301</v>
      </c>
      <c r="E18" s="219" t="s">
        <v>344</v>
      </c>
      <c r="F18">
        <v>3</v>
      </c>
      <c r="H18">
        <v>3</v>
      </c>
    </row>
    <row r="19" spans="1:14" ht="15.75" x14ac:dyDescent="0.25">
      <c r="A19" s="218">
        <v>18</v>
      </c>
      <c r="B19" s="218">
        <v>26</v>
      </c>
      <c r="C19" s="218" t="s">
        <v>82</v>
      </c>
      <c r="D19" s="218" t="s">
        <v>319</v>
      </c>
      <c r="E19" s="219">
        <v>3.5</v>
      </c>
      <c r="F19" s="268" t="s">
        <v>301</v>
      </c>
      <c r="G19" s="269">
        <f>SUM(F20:F24)</f>
        <v>22.5</v>
      </c>
      <c r="H19" s="268" t="s">
        <v>300</v>
      </c>
      <c r="I19" s="269">
        <f>SUM(H20:H24)</f>
        <v>21</v>
      </c>
    </row>
    <row r="20" spans="1:14" ht="15.75" x14ac:dyDescent="0.25">
      <c r="A20" s="218">
        <v>19</v>
      </c>
      <c r="B20" s="218">
        <v>17</v>
      </c>
      <c r="C20" s="218" t="s">
        <v>351</v>
      </c>
      <c r="D20" s="218" t="s">
        <v>302</v>
      </c>
      <c r="E20" s="219">
        <v>3.5</v>
      </c>
      <c r="F20">
        <v>7</v>
      </c>
      <c r="H20">
        <v>5</v>
      </c>
      <c r="N20" s="269"/>
    </row>
    <row r="21" spans="1:14" ht="15.75" x14ac:dyDescent="0.25">
      <c r="A21" s="218">
        <v>20</v>
      </c>
      <c r="B21" s="218">
        <v>21</v>
      </c>
      <c r="C21" s="218" t="s">
        <v>352</v>
      </c>
      <c r="D21" s="218" t="s">
        <v>303</v>
      </c>
      <c r="E21" s="219" t="s">
        <v>353</v>
      </c>
      <c r="F21">
        <v>5.5</v>
      </c>
      <c r="H21">
        <v>5</v>
      </c>
    </row>
    <row r="22" spans="1:14" ht="15.75" x14ac:dyDescent="0.25">
      <c r="A22" s="218">
        <v>21</v>
      </c>
      <c r="B22" s="218">
        <v>12</v>
      </c>
      <c r="C22" s="218" t="s">
        <v>354</v>
      </c>
      <c r="D22" s="218" t="s">
        <v>302</v>
      </c>
      <c r="E22" s="219" t="s">
        <v>353</v>
      </c>
      <c r="F22">
        <v>4</v>
      </c>
      <c r="H22">
        <v>4</v>
      </c>
    </row>
    <row r="23" spans="1:14" ht="15.75" x14ac:dyDescent="0.25">
      <c r="A23" s="218">
        <v>22</v>
      </c>
      <c r="B23" s="218">
        <v>16</v>
      </c>
      <c r="C23" s="218" t="s">
        <v>355</v>
      </c>
      <c r="D23" s="218" t="s">
        <v>300</v>
      </c>
      <c r="E23" s="219" t="s">
        <v>353</v>
      </c>
      <c r="F23">
        <v>4</v>
      </c>
      <c r="H23">
        <v>4</v>
      </c>
    </row>
    <row r="24" spans="1:14" ht="15.75" x14ac:dyDescent="0.25">
      <c r="A24" s="218">
        <v>23</v>
      </c>
      <c r="B24" s="218">
        <v>19</v>
      </c>
      <c r="C24" s="218" t="s">
        <v>356</v>
      </c>
      <c r="D24" s="218" t="s">
        <v>319</v>
      </c>
      <c r="E24" s="219" t="s">
        <v>353</v>
      </c>
      <c r="F24">
        <v>2</v>
      </c>
      <c r="H24">
        <v>3</v>
      </c>
    </row>
    <row r="25" spans="1:14" ht="15.75" x14ac:dyDescent="0.25">
      <c r="A25" s="218">
        <v>24</v>
      </c>
      <c r="B25" s="218">
        <v>27</v>
      </c>
      <c r="C25" s="218" t="s">
        <v>357</v>
      </c>
      <c r="D25" s="218" t="s">
        <v>302</v>
      </c>
      <c r="E25" s="219" t="s">
        <v>353</v>
      </c>
    </row>
    <row r="26" spans="1:14" ht="15.75" x14ac:dyDescent="0.25">
      <c r="A26" s="218">
        <v>25</v>
      </c>
      <c r="B26" s="218">
        <v>23</v>
      </c>
      <c r="C26" s="218" t="s">
        <v>358</v>
      </c>
      <c r="D26" s="218" t="s">
        <v>319</v>
      </c>
      <c r="E26" s="219" t="s">
        <v>353</v>
      </c>
    </row>
    <row r="27" spans="1:14" ht="15.75" x14ac:dyDescent="0.25">
      <c r="A27" s="218">
        <v>26</v>
      </c>
      <c r="B27" s="218">
        <v>25</v>
      </c>
      <c r="C27" s="218" t="s">
        <v>92</v>
      </c>
      <c r="D27" s="218" t="s">
        <v>302</v>
      </c>
      <c r="E27" s="219" t="s">
        <v>353</v>
      </c>
    </row>
    <row r="28" spans="1:14" ht="15.75" x14ac:dyDescent="0.25">
      <c r="A28" s="218">
        <v>27</v>
      </c>
      <c r="B28" s="218">
        <v>33</v>
      </c>
      <c r="C28" s="218" t="s">
        <v>359</v>
      </c>
      <c r="D28" s="218" t="s">
        <v>303</v>
      </c>
      <c r="E28" s="219" t="s">
        <v>353</v>
      </c>
    </row>
    <row r="29" spans="1:14" ht="15.75" x14ac:dyDescent="0.25">
      <c r="A29" s="218">
        <v>28</v>
      </c>
      <c r="B29" s="218">
        <v>35</v>
      </c>
      <c r="C29" s="218" t="s">
        <v>87</v>
      </c>
      <c r="D29" s="218" t="s">
        <v>304</v>
      </c>
      <c r="E29" s="219" t="s">
        <v>353</v>
      </c>
    </row>
    <row r="30" spans="1:14" ht="15.75" x14ac:dyDescent="0.25">
      <c r="A30" s="218">
        <v>29</v>
      </c>
      <c r="B30" s="218">
        <v>31</v>
      </c>
      <c r="C30" s="218" t="s">
        <v>360</v>
      </c>
      <c r="D30" s="218" t="s">
        <v>303</v>
      </c>
      <c r="E30" s="219" t="s">
        <v>353</v>
      </c>
    </row>
    <row r="31" spans="1:14" ht="15.75" x14ac:dyDescent="0.25">
      <c r="A31" s="218">
        <v>30</v>
      </c>
      <c r="B31" s="218">
        <v>18</v>
      </c>
      <c r="C31" s="218" t="s">
        <v>361</v>
      </c>
      <c r="D31" s="218" t="s">
        <v>304</v>
      </c>
      <c r="E31" s="219" t="s">
        <v>362</v>
      </c>
    </row>
    <row r="32" spans="1:14" ht="15.75" x14ac:dyDescent="0.25">
      <c r="A32" s="218">
        <v>31</v>
      </c>
      <c r="B32" s="218">
        <v>36</v>
      </c>
      <c r="C32" s="218" t="s">
        <v>363</v>
      </c>
      <c r="D32" s="218" t="s">
        <v>301</v>
      </c>
      <c r="E32" s="219" t="s">
        <v>362</v>
      </c>
    </row>
    <row r="33" spans="1:5" ht="15.75" x14ac:dyDescent="0.25">
      <c r="A33" s="218">
        <v>32</v>
      </c>
      <c r="B33" s="218">
        <v>32</v>
      </c>
      <c r="C33" s="218" t="s">
        <v>364</v>
      </c>
      <c r="D33" s="218" t="s">
        <v>300</v>
      </c>
      <c r="E33" s="219" t="s">
        <v>362</v>
      </c>
    </row>
    <row r="34" spans="1:5" ht="15.75" x14ac:dyDescent="0.25">
      <c r="A34" s="218">
        <v>33</v>
      </c>
      <c r="B34" s="218">
        <v>29</v>
      </c>
      <c r="C34" s="218" t="s">
        <v>365</v>
      </c>
      <c r="D34" s="218" t="s">
        <v>303</v>
      </c>
      <c r="E34" s="219" t="s">
        <v>362</v>
      </c>
    </row>
    <row r="35" spans="1:5" ht="15.75" x14ac:dyDescent="0.25">
      <c r="A35" s="218">
        <v>34</v>
      </c>
      <c r="B35" s="218">
        <v>30</v>
      </c>
      <c r="C35" s="218" t="s">
        <v>366</v>
      </c>
      <c r="D35" s="218" t="s">
        <v>302</v>
      </c>
      <c r="E35" s="219" t="s">
        <v>362</v>
      </c>
    </row>
    <row r="36" spans="1:5" ht="15.75" x14ac:dyDescent="0.25">
      <c r="A36" s="218">
        <v>35</v>
      </c>
      <c r="B36" s="218">
        <v>24</v>
      </c>
      <c r="C36" s="218" t="s">
        <v>367</v>
      </c>
      <c r="D36" s="218" t="s">
        <v>304</v>
      </c>
      <c r="E36" s="219" t="s">
        <v>368</v>
      </c>
    </row>
    <row r="37" spans="1:5" ht="15.75" x14ac:dyDescent="0.25">
      <c r="A37" s="218">
        <v>36</v>
      </c>
      <c r="B37" s="218">
        <v>34</v>
      </c>
      <c r="C37" s="218" t="s">
        <v>369</v>
      </c>
      <c r="D37" s="218" t="s">
        <v>301</v>
      </c>
      <c r="E37" s="219" t="s">
        <v>370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B20" workbookViewId="0">
      <selection activeCell="K39" sqref="K39"/>
    </sheetView>
  </sheetViews>
  <sheetFormatPr defaultRowHeight="15" x14ac:dyDescent="0.25"/>
  <cols>
    <col min="1" max="1" width="4.85546875" bestFit="1" customWidth="1"/>
    <col min="2" max="2" width="5.140625" bestFit="1" customWidth="1"/>
    <col min="3" max="3" width="21" bestFit="1" customWidth="1"/>
    <col min="4" max="4" width="0" hidden="1" customWidth="1"/>
    <col min="10" max="11" width="8.7109375" style="67" customWidth="1"/>
    <col min="12" max="12" width="7.42578125" style="67" customWidth="1"/>
    <col min="13" max="13" width="6.140625" style="67" customWidth="1"/>
    <col min="14" max="14" width="10.42578125" style="67" bestFit="1" customWidth="1"/>
  </cols>
  <sheetData>
    <row r="1" spans="1:15" ht="21" x14ac:dyDescent="0.35">
      <c r="A1" s="376" t="s">
        <v>194</v>
      </c>
      <c r="B1" s="377"/>
      <c r="C1" s="377"/>
      <c r="D1" s="377"/>
      <c r="E1" s="377"/>
      <c r="F1" s="377"/>
      <c r="G1" s="377"/>
      <c r="H1" s="377"/>
      <c r="I1" s="378"/>
      <c r="J1" s="379" t="s">
        <v>113</v>
      </c>
      <c r="K1" s="380"/>
      <c r="L1" s="380"/>
      <c r="M1" s="380"/>
      <c r="N1" s="380"/>
      <c r="O1" s="381"/>
    </row>
    <row r="2" spans="1:15" ht="15.75" x14ac:dyDescent="0.25">
      <c r="A2" s="55" t="s">
        <v>95</v>
      </c>
      <c r="B2" s="48" t="s">
        <v>96</v>
      </c>
      <c r="C2" s="49" t="s">
        <v>97</v>
      </c>
      <c r="D2" s="50" t="s">
        <v>98</v>
      </c>
      <c r="E2" s="50" t="s">
        <v>99</v>
      </c>
      <c r="F2" s="50" t="s">
        <v>100</v>
      </c>
      <c r="G2" s="50" t="s">
        <v>119</v>
      </c>
      <c r="H2" s="50" t="s">
        <v>119</v>
      </c>
      <c r="I2" s="56" t="s">
        <v>120</v>
      </c>
      <c r="J2" s="65" t="s">
        <v>103</v>
      </c>
      <c r="K2" s="66" t="s">
        <v>109</v>
      </c>
      <c r="L2" s="66" t="s">
        <v>102</v>
      </c>
      <c r="M2" s="66" t="s">
        <v>104</v>
      </c>
      <c r="N2" s="66" t="s">
        <v>107</v>
      </c>
      <c r="O2" s="64" t="s">
        <v>106</v>
      </c>
    </row>
    <row r="3" spans="1:15" ht="15.75" x14ac:dyDescent="0.25">
      <c r="A3" s="57">
        <v>1</v>
      </c>
      <c r="B3" s="51">
        <v>4</v>
      </c>
      <c r="C3" s="52" t="s">
        <v>65</v>
      </c>
      <c r="D3" s="53" t="s">
        <v>101</v>
      </c>
      <c r="E3" s="53" t="s">
        <v>103</v>
      </c>
      <c r="F3" s="75">
        <v>7</v>
      </c>
      <c r="G3" s="53" t="s">
        <v>121</v>
      </c>
      <c r="H3" s="53" t="s">
        <v>122</v>
      </c>
      <c r="I3" s="58" t="s">
        <v>123</v>
      </c>
      <c r="J3" s="69">
        <f>IF(E3="SlivaR",F3,"-")</f>
        <v>7</v>
      </c>
      <c r="K3" s="70" t="str">
        <f>IF(E3="SlivaM",F3,"-")</f>
        <v>-</v>
      </c>
      <c r="L3" s="70" t="str">
        <f>IF(E3="Mikeš",F3,"-")</f>
        <v>-</v>
      </c>
      <c r="M3" s="70" t="str">
        <f>IF(E3="Říha",F3,"-")</f>
        <v>-</v>
      </c>
      <c r="N3" s="70" t="str">
        <f>IF(E3="Valterová",F3,"-")</f>
        <v>-</v>
      </c>
      <c r="O3" s="71" t="str">
        <f>IF(E3="Vlasák",F3,"-")</f>
        <v>-</v>
      </c>
    </row>
    <row r="4" spans="1:15" ht="15.75" x14ac:dyDescent="0.25">
      <c r="A4" s="57">
        <v>2</v>
      </c>
      <c r="B4" s="51">
        <v>6</v>
      </c>
      <c r="C4" s="52" t="s">
        <v>67</v>
      </c>
      <c r="D4" s="53" t="s">
        <v>101</v>
      </c>
      <c r="E4" s="53" t="s">
        <v>106</v>
      </c>
      <c r="F4" s="73">
        <v>6.5</v>
      </c>
      <c r="G4" s="53" t="s">
        <v>124</v>
      </c>
      <c r="H4" s="53" t="s">
        <v>125</v>
      </c>
      <c r="I4" s="58" t="s">
        <v>126</v>
      </c>
      <c r="J4" s="69" t="str">
        <f t="shared" ref="J4:J37" si="0">IF(E4="SlivaR",F4,"-")</f>
        <v>-</v>
      </c>
      <c r="K4" s="70" t="str">
        <f t="shared" ref="K4:K37" si="1">IF(E4="SlivaM",F4,"-")</f>
        <v>-</v>
      </c>
      <c r="L4" s="70" t="str">
        <f t="shared" ref="L4:L37" si="2">IF(E4="Mikeš",F4,"-")</f>
        <v>-</v>
      </c>
      <c r="M4" s="70" t="str">
        <f t="shared" ref="M4:M37" si="3">IF(E4="Říha",F4,"-")</f>
        <v>-</v>
      </c>
      <c r="N4" s="70" t="str">
        <f t="shared" ref="N4:N37" si="4">IF(E4="Valterová",F4,"-")</f>
        <v>-</v>
      </c>
      <c r="O4" s="71">
        <f t="shared" ref="O4:O37" si="5">IF(E4="Vlasák",F4,"-")</f>
        <v>6.5</v>
      </c>
    </row>
    <row r="5" spans="1:15" ht="15.75" x14ac:dyDescent="0.25">
      <c r="A5" s="57">
        <v>3</v>
      </c>
      <c r="B5" s="51">
        <v>9</v>
      </c>
      <c r="C5" s="52" t="s">
        <v>111</v>
      </c>
      <c r="D5" s="53" t="s">
        <v>101</v>
      </c>
      <c r="E5" s="53" t="s">
        <v>102</v>
      </c>
      <c r="F5" s="73">
        <v>6.5</v>
      </c>
      <c r="G5" s="53" t="s">
        <v>127</v>
      </c>
      <c r="H5" s="53" t="s">
        <v>122</v>
      </c>
      <c r="I5" s="58" t="s">
        <v>128</v>
      </c>
      <c r="J5" s="69" t="str">
        <f t="shared" si="0"/>
        <v>-</v>
      </c>
      <c r="K5" s="70" t="str">
        <f t="shared" si="1"/>
        <v>-</v>
      </c>
      <c r="L5" s="70">
        <f t="shared" si="2"/>
        <v>6.5</v>
      </c>
      <c r="M5" s="70" t="str">
        <f t="shared" si="3"/>
        <v>-</v>
      </c>
      <c r="N5" s="70" t="str">
        <f t="shared" si="4"/>
        <v>-</v>
      </c>
      <c r="O5" s="71" t="str">
        <f t="shared" si="5"/>
        <v>-</v>
      </c>
    </row>
    <row r="6" spans="1:15" ht="15.75" x14ac:dyDescent="0.25">
      <c r="A6" s="57">
        <v>4</v>
      </c>
      <c r="B6" s="51">
        <v>21</v>
      </c>
      <c r="C6" s="52" t="s">
        <v>76</v>
      </c>
      <c r="D6" s="53" t="s">
        <v>101</v>
      </c>
      <c r="E6" s="53" t="s">
        <v>107</v>
      </c>
      <c r="F6" s="73">
        <v>6.5</v>
      </c>
      <c r="G6" s="53" t="s">
        <v>127</v>
      </c>
      <c r="H6" s="53" t="s">
        <v>122</v>
      </c>
      <c r="I6" s="58" t="s">
        <v>129</v>
      </c>
      <c r="J6" s="69" t="str">
        <f t="shared" si="0"/>
        <v>-</v>
      </c>
      <c r="K6" s="70" t="str">
        <f t="shared" si="1"/>
        <v>-</v>
      </c>
      <c r="L6" s="70" t="str">
        <f t="shared" si="2"/>
        <v>-</v>
      </c>
      <c r="M6" s="70" t="str">
        <f t="shared" si="3"/>
        <v>-</v>
      </c>
      <c r="N6" s="70">
        <f t="shared" si="4"/>
        <v>6.5</v>
      </c>
      <c r="O6" s="71" t="str">
        <f t="shared" si="5"/>
        <v>-</v>
      </c>
    </row>
    <row r="7" spans="1:15" ht="15.75" x14ac:dyDescent="0.25">
      <c r="A7" s="57">
        <v>5</v>
      </c>
      <c r="B7" s="51">
        <v>3</v>
      </c>
      <c r="C7" s="52" t="s">
        <v>64</v>
      </c>
      <c r="D7" s="53" t="s">
        <v>101</v>
      </c>
      <c r="E7" s="53" t="s">
        <v>109</v>
      </c>
      <c r="F7" s="75">
        <v>6</v>
      </c>
      <c r="G7" s="53" t="s">
        <v>121</v>
      </c>
      <c r="H7" s="53" t="s">
        <v>130</v>
      </c>
      <c r="I7" s="58" t="s">
        <v>131</v>
      </c>
      <c r="J7" s="69" t="str">
        <f t="shared" si="0"/>
        <v>-</v>
      </c>
      <c r="K7" s="70">
        <f t="shared" si="1"/>
        <v>6</v>
      </c>
      <c r="L7" s="70" t="str">
        <f t="shared" si="2"/>
        <v>-</v>
      </c>
      <c r="M7" s="70" t="str">
        <f t="shared" si="3"/>
        <v>-</v>
      </c>
      <c r="N7" s="70" t="str">
        <f t="shared" si="4"/>
        <v>-</v>
      </c>
      <c r="O7" s="71" t="str">
        <f t="shared" si="5"/>
        <v>-</v>
      </c>
    </row>
    <row r="8" spans="1:15" ht="15.75" x14ac:dyDescent="0.25">
      <c r="A8" s="57">
        <v>6</v>
      </c>
      <c r="B8" s="51">
        <v>22</v>
      </c>
      <c r="C8" s="52" t="s">
        <v>108</v>
      </c>
      <c r="D8" s="53" t="s">
        <v>101</v>
      </c>
      <c r="E8" s="53" t="s">
        <v>109</v>
      </c>
      <c r="F8" s="75">
        <v>6</v>
      </c>
      <c r="G8" s="53" t="s">
        <v>132</v>
      </c>
      <c r="H8" s="53" t="s">
        <v>133</v>
      </c>
      <c r="I8" s="58" t="s">
        <v>134</v>
      </c>
      <c r="J8" s="69" t="str">
        <f t="shared" si="0"/>
        <v>-</v>
      </c>
      <c r="K8" s="70">
        <f t="shared" si="1"/>
        <v>6</v>
      </c>
      <c r="L8" s="70" t="str">
        <f t="shared" si="2"/>
        <v>-</v>
      </c>
      <c r="M8" s="70" t="str">
        <f t="shared" si="3"/>
        <v>-</v>
      </c>
      <c r="N8" s="70" t="str">
        <f t="shared" si="4"/>
        <v>-</v>
      </c>
      <c r="O8" s="71" t="str">
        <f t="shared" si="5"/>
        <v>-</v>
      </c>
    </row>
    <row r="9" spans="1:15" ht="15.75" x14ac:dyDescent="0.25">
      <c r="A9" s="57">
        <v>7</v>
      </c>
      <c r="B9" s="51">
        <v>27</v>
      </c>
      <c r="C9" s="52" t="s">
        <v>70</v>
      </c>
      <c r="D9" s="53" t="s">
        <v>101</v>
      </c>
      <c r="E9" s="53" t="s">
        <v>106</v>
      </c>
      <c r="F9" s="75">
        <v>6</v>
      </c>
      <c r="G9" s="53" t="s">
        <v>135</v>
      </c>
      <c r="H9" s="53" t="s">
        <v>136</v>
      </c>
      <c r="I9" s="58" t="s">
        <v>137</v>
      </c>
      <c r="J9" s="69" t="str">
        <f t="shared" si="0"/>
        <v>-</v>
      </c>
      <c r="K9" s="70" t="str">
        <f t="shared" si="1"/>
        <v>-</v>
      </c>
      <c r="L9" s="70" t="str">
        <f t="shared" si="2"/>
        <v>-</v>
      </c>
      <c r="M9" s="70" t="str">
        <f t="shared" si="3"/>
        <v>-</v>
      </c>
      <c r="N9" s="70" t="str">
        <f t="shared" si="4"/>
        <v>-</v>
      </c>
      <c r="O9" s="71">
        <f t="shared" si="5"/>
        <v>6</v>
      </c>
    </row>
    <row r="10" spans="1:15" ht="15.75" x14ac:dyDescent="0.25">
      <c r="A10" s="57">
        <v>8</v>
      </c>
      <c r="B10" s="51">
        <v>17</v>
      </c>
      <c r="C10" s="52" t="s">
        <v>75</v>
      </c>
      <c r="D10" s="53" t="s">
        <v>101</v>
      </c>
      <c r="E10" s="53" t="s">
        <v>107</v>
      </c>
      <c r="F10" s="73">
        <v>5.5</v>
      </c>
      <c r="G10" s="53" t="s">
        <v>138</v>
      </c>
      <c r="H10" s="53" t="s">
        <v>136</v>
      </c>
      <c r="I10" s="58" t="s">
        <v>139</v>
      </c>
      <c r="J10" s="69" t="str">
        <f t="shared" si="0"/>
        <v>-</v>
      </c>
      <c r="K10" s="70" t="str">
        <f t="shared" si="1"/>
        <v>-</v>
      </c>
      <c r="L10" s="70" t="str">
        <f t="shared" si="2"/>
        <v>-</v>
      </c>
      <c r="M10" s="70" t="str">
        <f t="shared" si="3"/>
        <v>-</v>
      </c>
      <c r="N10" s="70">
        <f t="shared" si="4"/>
        <v>5.5</v>
      </c>
      <c r="O10" s="71" t="str">
        <f t="shared" si="5"/>
        <v>-</v>
      </c>
    </row>
    <row r="11" spans="1:15" ht="15.75" x14ac:dyDescent="0.25">
      <c r="A11" s="57">
        <v>9</v>
      </c>
      <c r="B11" s="51">
        <v>28</v>
      </c>
      <c r="C11" s="52" t="s">
        <v>69</v>
      </c>
      <c r="D11" s="53" t="s">
        <v>101</v>
      </c>
      <c r="E11" s="53" t="s">
        <v>102</v>
      </c>
      <c r="F11" s="73">
        <v>5.5</v>
      </c>
      <c r="G11" s="53" t="s">
        <v>140</v>
      </c>
      <c r="H11" s="53" t="s">
        <v>141</v>
      </c>
      <c r="I11" s="58" t="s">
        <v>142</v>
      </c>
      <c r="J11" s="69" t="str">
        <f t="shared" si="0"/>
        <v>-</v>
      </c>
      <c r="K11" s="70" t="str">
        <f t="shared" si="1"/>
        <v>-</v>
      </c>
      <c r="L11" s="70">
        <f t="shared" si="2"/>
        <v>5.5</v>
      </c>
      <c r="M11" s="70" t="str">
        <f t="shared" si="3"/>
        <v>-</v>
      </c>
      <c r="N11" s="70" t="str">
        <f t="shared" si="4"/>
        <v>-</v>
      </c>
      <c r="O11" s="71" t="str">
        <f t="shared" si="5"/>
        <v>-</v>
      </c>
    </row>
    <row r="12" spans="1:15" ht="15.75" x14ac:dyDescent="0.25">
      <c r="A12" s="57">
        <v>10</v>
      </c>
      <c r="B12" s="51">
        <v>24</v>
      </c>
      <c r="C12" s="52" t="s">
        <v>90</v>
      </c>
      <c r="D12" s="53" t="s">
        <v>101</v>
      </c>
      <c r="E12" s="53" t="s">
        <v>104</v>
      </c>
      <c r="F12" s="75">
        <v>5</v>
      </c>
      <c r="G12" s="53" t="s">
        <v>143</v>
      </c>
      <c r="H12" s="53" t="s">
        <v>144</v>
      </c>
      <c r="I12" s="58" t="s">
        <v>145</v>
      </c>
      <c r="J12" s="69" t="str">
        <f t="shared" si="0"/>
        <v>-</v>
      </c>
      <c r="K12" s="70" t="str">
        <f t="shared" si="1"/>
        <v>-</v>
      </c>
      <c r="L12" s="70" t="str">
        <f t="shared" si="2"/>
        <v>-</v>
      </c>
      <c r="M12" s="70">
        <f t="shared" si="3"/>
        <v>5</v>
      </c>
      <c r="N12" s="70" t="str">
        <f t="shared" si="4"/>
        <v>-</v>
      </c>
      <c r="O12" s="71" t="str">
        <f t="shared" si="5"/>
        <v>-</v>
      </c>
    </row>
    <row r="13" spans="1:15" ht="15.75" x14ac:dyDescent="0.25">
      <c r="A13" s="57">
        <v>11</v>
      </c>
      <c r="B13" s="51">
        <v>35</v>
      </c>
      <c r="C13" s="52" t="s">
        <v>85</v>
      </c>
      <c r="D13" s="53" t="s">
        <v>101</v>
      </c>
      <c r="E13" s="53" t="s">
        <v>103</v>
      </c>
      <c r="F13" s="75">
        <v>5</v>
      </c>
      <c r="G13" s="53" t="s">
        <v>143</v>
      </c>
      <c r="H13" s="53" t="s">
        <v>144</v>
      </c>
      <c r="I13" s="58" t="s">
        <v>146</v>
      </c>
      <c r="J13" s="69">
        <f t="shared" si="0"/>
        <v>5</v>
      </c>
      <c r="K13" s="70" t="str">
        <f t="shared" si="1"/>
        <v>-</v>
      </c>
      <c r="L13" s="70" t="str">
        <f t="shared" si="2"/>
        <v>-</v>
      </c>
      <c r="M13" s="70" t="str">
        <f t="shared" si="3"/>
        <v>-</v>
      </c>
      <c r="N13" s="70" t="str">
        <f t="shared" si="4"/>
        <v>-</v>
      </c>
      <c r="O13" s="71" t="str">
        <f t="shared" si="5"/>
        <v>-</v>
      </c>
    </row>
    <row r="14" spans="1:15" ht="15.75" x14ac:dyDescent="0.25">
      <c r="A14" s="57">
        <v>12</v>
      </c>
      <c r="B14" s="51">
        <v>25</v>
      </c>
      <c r="C14" s="52" t="s">
        <v>82</v>
      </c>
      <c r="D14" s="53" t="s">
        <v>101</v>
      </c>
      <c r="E14" s="53" t="s">
        <v>109</v>
      </c>
      <c r="F14" s="75">
        <v>5</v>
      </c>
      <c r="G14" s="53" t="s">
        <v>138</v>
      </c>
      <c r="H14" s="53" t="s">
        <v>147</v>
      </c>
      <c r="I14" s="58" t="s">
        <v>148</v>
      </c>
      <c r="J14" s="69" t="str">
        <f t="shared" si="0"/>
        <v>-</v>
      </c>
      <c r="K14" s="70">
        <f t="shared" si="1"/>
        <v>5</v>
      </c>
      <c r="L14" s="70" t="str">
        <f t="shared" si="2"/>
        <v>-</v>
      </c>
      <c r="M14" s="70" t="str">
        <f t="shared" si="3"/>
        <v>-</v>
      </c>
      <c r="N14" s="70" t="str">
        <f t="shared" si="4"/>
        <v>-</v>
      </c>
      <c r="O14" s="71" t="str">
        <f t="shared" si="5"/>
        <v>-</v>
      </c>
    </row>
    <row r="15" spans="1:15" ht="15.75" x14ac:dyDescent="0.25">
      <c r="A15" s="57">
        <v>13</v>
      </c>
      <c r="B15" s="51">
        <v>18</v>
      </c>
      <c r="C15" s="52" t="s">
        <v>84</v>
      </c>
      <c r="D15" s="53" t="s">
        <v>101</v>
      </c>
      <c r="E15" s="53" t="s">
        <v>103</v>
      </c>
      <c r="F15" s="75">
        <v>5</v>
      </c>
      <c r="G15" s="53" t="s">
        <v>149</v>
      </c>
      <c r="H15" s="53" t="s">
        <v>147</v>
      </c>
      <c r="I15" s="58" t="s">
        <v>150</v>
      </c>
      <c r="J15" s="69">
        <f t="shared" si="0"/>
        <v>5</v>
      </c>
      <c r="K15" s="70" t="str">
        <f t="shared" si="1"/>
        <v>-</v>
      </c>
      <c r="L15" s="70" t="str">
        <f t="shared" si="2"/>
        <v>-</v>
      </c>
      <c r="M15" s="70" t="str">
        <f t="shared" si="3"/>
        <v>-</v>
      </c>
      <c r="N15" s="70" t="str">
        <f t="shared" si="4"/>
        <v>-</v>
      </c>
      <c r="O15" s="71" t="str">
        <f t="shared" si="5"/>
        <v>-</v>
      </c>
    </row>
    <row r="16" spans="1:15" ht="15.75" x14ac:dyDescent="0.25">
      <c r="A16" s="57">
        <v>14</v>
      </c>
      <c r="B16" s="51">
        <v>10</v>
      </c>
      <c r="C16" s="52" t="s">
        <v>71</v>
      </c>
      <c r="D16" s="53" t="s">
        <v>101</v>
      </c>
      <c r="E16" s="53" t="s">
        <v>106</v>
      </c>
      <c r="F16" s="75">
        <v>5</v>
      </c>
      <c r="G16" s="53" t="s">
        <v>135</v>
      </c>
      <c r="H16" s="53" t="s">
        <v>151</v>
      </c>
      <c r="I16" s="58" t="s">
        <v>152</v>
      </c>
      <c r="J16" s="69" t="str">
        <f t="shared" si="0"/>
        <v>-</v>
      </c>
      <c r="K16" s="70" t="str">
        <f t="shared" si="1"/>
        <v>-</v>
      </c>
      <c r="L16" s="70" t="str">
        <f t="shared" si="2"/>
        <v>-</v>
      </c>
      <c r="M16" s="70" t="str">
        <f t="shared" si="3"/>
        <v>-</v>
      </c>
      <c r="N16" s="70" t="str">
        <f t="shared" si="4"/>
        <v>-</v>
      </c>
      <c r="O16" s="71">
        <f t="shared" si="5"/>
        <v>5</v>
      </c>
    </row>
    <row r="17" spans="1:15" ht="15.75" x14ac:dyDescent="0.25">
      <c r="A17" s="57">
        <v>15</v>
      </c>
      <c r="B17" s="51">
        <v>32</v>
      </c>
      <c r="C17" s="52" t="s">
        <v>77</v>
      </c>
      <c r="D17" s="53" t="s">
        <v>101</v>
      </c>
      <c r="E17" s="53" t="s">
        <v>107</v>
      </c>
      <c r="F17" s="75">
        <v>5</v>
      </c>
      <c r="G17" s="53" t="s">
        <v>153</v>
      </c>
      <c r="H17" s="53" t="s">
        <v>124</v>
      </c>
      <c r="I17" s="58" t="s">
        <v>154</v>
      </c>
      <c r="J17" s="69" t="str">
        <f t="shared" si="0"/>
        <v>-</v>
      </c>
      <c r="K17" s="70" t="str">
        <f t="shared" si="1"/>
        <v>-</v>
      </c>
      <c r="L17" s="70" t="str">
        <f t="shared" si="2"/>
        <v>-</v>
      </c>
      <c r="M17" s="70" t="str">
        <f t="shared" si="3"/>
        <v>-</v>
      </c>
      <c r="N17" s="70">
        <f t="shared" si="4"/>
        <v>5</v>
      </c>
      <c r="O17" s="71" t="str">
        <f t="shared" si="5"/>
        <v>-</v>
      </c>
    </row>
    <row r="18" spans="1:15" ht="15.75" x14ac:dyDescent="0.25">
      <c r="A18" s="57">
        <v>16</v>
      </c>
      <c r="B18" s="51">
        <v>1</v>
      </c>
      <c r="C18" s="52" t="s">
        <v>105</v>
      </c>
      <c r="D18" s="53" t="s">
        <v>101</v>
      </c>
      <c r="E18" s="53" t="s">
        <v>104</v>
      </c>
      <c r="F18" s="73">
        <v>4.5</v>
      </c>
      <c r="G18" s="53" t="s">
        <v>155</v>
      </c>
      <c r="H18" s="53" t="s">
        <v>156</v>
      </c>
      <c r="I18" s="58" t="s">
        <v>157</v>
      </c>
      <c r="J18" s="69" t="str">
        <f t="shared" si="0"/>
        <v>-</v>
      </c>
      <c r="K18" s="70" t="str">
        <f t="shared" si="1"/>
        <v>-</v>
      </c>
      <c r="L18" s="70" t="str">
        <f t="shared" si="2"/>
        <v>-</v>
      </c>
      <c r="M18" s="70">
        <f t="shared" si="3"/>
        <v>4.5</v>
      </c>
      <c r="N18" s="70" t="str">
        <f t="shared" si="4"/>
        <v>-</v>
      </c>
      <c r="O18" s="71" t="str">
        <f t="shared" si="5"/>
        <v>-</v>
      </c>
    </row>
    <row r="19" spans="1:15" ht="15.75" x14ac:dyDescent="0.25">
      <c r="A19" s="57">
        <v>17</v>
      </c>
      <c r="B19" s="51">
        <v>2</v>
      </c>
      <c r="C19" s="52" t="s">
        <v>66</v>
      </c>
      <c r="D19" s="53" t="s">
        <v>101</v>
      </c>
      <c r="E19" s="53" t="s">
        <v>102</v>
      </c>
      <c r="F19" s="73">
        <v>4.5</v>
      </c>
      <c r="G19" s="53" t="s">
        <v>158</v>
      </c>
      <c r="H19" s="53" t="s">
        <v>159</v>
      </c>
      <c r="I19" s="58" t="s">
        <v>160</v>
      </c>
      <c r="J19" s="69" t="str">
        <f t="shared" si="0"/>
        <v>-</v>
      </c>
      <c r="K19" s="70" t="str">
        <f t="shared" si="1"/>
        <v>-</v>
      </c>
      <c r="L19" s="70">
        <f t="shared" si="2"/>
        <v>4.5</v>
      </c>
      <c r="M19" s="70" t="str">
        <f t="shared" si="3"/>
        <v>-</v>
      </c>
      <c r="N19" s="70" t="str">
        <f t="shared" si="4"/>
        <v>-</v>
      </c>
      <c r="O19" s="71" t="str">
        <f t="shared" si="5"/>
        <v>-</v>
      </c>
    </row>
    <row r="20" spans="1:15" ht="15.75" x14ac:dyDescent="0.25">
      <c r="A20" s="57">
        <v>18</v>
      </c>
      <c r="B20" s="51">
        <v>33</v>
      </c>
      <c r="C20" s="52" t="s">
        <v>88</v>
      </c>
      <c r="D20" s="53" t="s">
        <v>101</v>
      </c>
      <c r="E20" s="53" t="s">
        <v>103</v>
      </c>
      <c r="F20" s="73">
        <v>4.5</v>
      </c>
      <c r="G20" s="53" t="s">
        <v>161</v>
      </c>
      <c r="H20" s="53" t="s">
        <v>162</v>
      </c>
      <c r="I20" s="58" t="s">
        <v>163</v>
      </c>
      <c r="J20" s="69">
        <f>IF(E20="SlivaR",F20,"-")</f>
        <v>4.5</v>
      </c>
      <c r="K20" s="70" t="str">
        <f t="shared" si="1"/>
        <v>-</v>
      </c>
      <c r="L20" s="70" t="str">
        <f t="shared" si="2"/>
        <v>-</v>
      </c>
      <c r="M20" s="70" t="str">
        <f t="shared" si="3"/>
        <v>-</v>
      </c>
      <c r="N20" s="70" t="str">
        <f t="shared" si="4"/>
        <v>-</v>
      </c>
      <c r="O20" s="71" t="str">
        <f t="shared" si="5"/>
        <v>-</v>
      </c>
    </row>
    <row r="21" spans="1:15" ht="15.75" x14ac:dyDescent="0.25">
      <c r="A21" s="57">
        <v>19</v>
      </c>
      <c r="B21" s="51">
        <v>7</v>
      </c>
      <c r="C21" s="52" t="s">
        <v>80</v>
      </c>
      <c r="D21" s="53" t="s">
        <v>101</v>
      </c>
      <c r="E21" s="53" t="s">
        <v>107</v>
      </c>
      <c r="F21" s="73">
        <v>4.5</v>
      </c>
      <c r="G21" s="53" t="s">
        <v>164</v>
      </c>
      <c r="H21" s="53" t="s">
        <v>124</v>
      </c>
      <c r="I21" s="58" t="s">
        <v>165</v>
      </c>
      <c r="J21" s="69" t="str">
        <f t="shared" si="0"/>
        <v>-</v>
      </c>
      <c r="K21" s="70" t="str">
        <f t="shared" si="1"/>
        <v>-</v>
      </c>
      <c r="L21" s="70" t="str">
        <f t="shared" si="2"/>
        <v>-</v>
      </c>
      <c r="M21" s="70" t="str">
        <f t="shared" si="3"/>
        <v>-</v>
      </c>
      <c r="N21" s="70">
        <f t="shared" si="4"/>
        <v>4.5</v>
      </c>
      <c r="O21" s="71" t="str">
        <f t="shared" si="5"/>
        <v>-</v>
      </c>
    </row>
    <row r="22" spans="1:15" ht="15.75" x14ac:dyDescent="0.25">
      <c r="A22" s="57">
        <v>20</v>
      </c>
      <c r="B22" s="51">
        <v>23</v>
      </c>
      <c r="C22" s="52" t="s">
        <v>93</v>
      </c>
      <c r="D22" s="53" t="s">
        <v>101</v>
      </c>
      <c r="E22" s="53" t="s">
        <v>104</v>
      </c>
      <c r="F22" s="73">
        <v>4.5</v>
      </c>
      <c r="G22" s="53" t="s">
        <v>166</v>
      </c>
      <c r="H22" s="53" t="s">
        <v>127</v>
      </c>
      <c r="I22" s="58" t="s">
        <v>167</v>
      </c>
      <c r="J22" s="69" t="str">
        <f t="shared" si="0"/>
        <v>-</v>
      </c>
      <c r="K22" s="70" t="str">
        <f t="shared" si="1"/>
        <v>-</v>
      </c>
      <c r="L22" s="70" t="str">
        <f t="shared" si="2"/>
        <v>-</v>
      </c>
      <c r="M22" s="70">
        <f t="shared" si="3"/>
        <v>4.5</v>
      </c>
      <c r="N22" s="70" t="str">
        <f t="shared" si="4"/>
        <v>-</v>
      </c>
      <c r="O22" s="71" t="str">
        <f t="shared" si="5"/>
        <v>-</v>
      </c>
    </row>
    <row r="23" spans="1:15" ht="15.75" x14ac:dyDescent="0.25">
      <c r="A23" s="57">
        <v>21</v>
      </c>
      <c r="B23" s="51">
        <v>8</v>
      </c>
      <c r="C23" s="52" t="s">
        <v>81</v>
      </c>
      <c r="D23" s="53" t="s">
        <v>101</v>
      </c>
      <c r="E23" s="53" t="s">
        <v>109</v>
      </c>
      <c r="F23" s="75">
        <v>4</v>
      </c>
      <c r="G23" s="53" t="s">
        <v>138</v>
      </c>
      <c r="H23" s="53" t="s">
        <v>147</v>
      </c>
      <c r="I23" s="58" t="s">
        <v>168</v>
      </c>
      <c r="J23" s="69" t="str">
        <f t="shared" si="0"/>
        <v>-</v>
      </c>
      <c r="K23" s="70">
        <f t="shared" si="1"/>
        <v>4</v>
      </c>
      <c r="L23" s="70" t="str">
        <f t="shared" si="2"/>
        <v>-</v>
      </c>
      <c r="M23" s="70" t="str">
        <f t="shared" si="3"/>
        <v>-</v>
      </c>
      <c r="N23" s="70" t="str">
        <f t="shared" si="4"/>
        <v>-</v>
      </c>
      <c r="O23" s="71" t="str">
        <f t="shared" si="5"/>
        <v>-</v>
      </c>
    </row>
    <row r="24" spans="1:15" ht="15.75" x14ac:dyDescent="0.25">
      <c r="A24" s="57">
        <v>22</v>
      </c>
      <c r="B24" s="51">
        <v>29</v>
      </c>
      <c r="C24" s="52" t="s">
        <v>79</v>
      </c>
      <c r="D24" s="53" t="s">
        <v>101</v>
      </c>
      <c r="E24" s="53" t="s">
        <v>107</v>
      </c>
      <c r="F24" s="75">
        <v>4</v>
      </c>
      <c r="G24" s="53" t="s">
        <v>141</v>
      </c>
      <c r="H24" s="53" t="s">
        <v>162</v>
      </c>
      <c r="I24" s="58" t="s">
        <v>169</v>
      </c>
      <c r="J24" s="69" t="str">
        <f t="shared" si="0"/>
        <v>-</v>
      </c>
      <c r="K24" s="70" t="str">
        <f t="shared" si="1"/>
        <v>-</v>
      </c>
      <c r="L24" s="70" t="str">
        <f t="shared" si="2"/>
        <v>-</v>
      </c>
      <c r="M24" s="70" t="str">
        <f t="shared" si="3"/>
        <v>-</v>
      </c>
      <c r="N24" s="70">
        <f t="shared" si="4"/>
        <v>4</v>
      </c>
      <c r="O24" s="71" t="str">
        <f t="shared" si="5"/>
        <v>-</v>
      </c>
    </row>
    <row r="25" spans="1:15" ht="15.75" x14ac:dyDescent="0.25">
      <c r="A25" s="57">
        <v>23</v>
      </c>
      <c r="B25" s="51">
        <v>20</v>
      </c>
      <c r="C25" s="52" t="s">
        <v>92</v>
      </c>
      <c r="D25" s="53" t="s">
        <v>101</v>
      </c>
      <c r="E25" s="53" t="s">
        <v>102</v>
      </c>
      <c r="F25" s="75">
        <v>4</v>
      </c>
      <c r="G25" s="53" t="s">
        <v>170</v>
      </c>
      <c r="H25" s="53" t="s">
        <v>127</v>
      </c>
      <c r="I25" s="58" t="s">
        <v>171</v>
      </c>
      <c r="J25" s="69" t="str">
        <f t="shared" si="0"/>
        <v>-</v>
      </c>
      <c r="K25" s="70" t="str">
        <f t="shared" si="1"/>
        <v>-</v>
      </c>
      <c r="L25" s="70">
        <f t="shared" si="2"/>
        <v>4</v>
      </c>
      <c r="M25" s="70" t="str">
        <f t="shared" si="3"/>
        <v>-</v>
      </c>
      <c r="N25" s="70" t="str">
        <f t="shared" si="4"/>
        <v>-</v>
      </c>
      <c r="O25" s="71" t="str">
        <f t="shared" si="5"/>
        <v>-</v>
      </c>
    </row>
    <row r="26" spans="1:15" ht="15.75" x14ac:dyDescent="0.25">
      <c r="A26" s="57">
        <v>24</v>
      </c>
      <c r="B26" s="51">
        <v>5</v>
      </c>
      <c r="C26" s="52" t="s">
        <v>68</v>
      </c>
      <c r="D26" s="53" t="s">
        <v>101</v>
      </c>
      <c r="E26" s="53" t="s">
        <v>107</v>
      </c>
      <c r="F26" s="75">
        <v>4</v>
      </c>
      <c r="G26" s="53" t="s">
        <v>166</v>
      </c>
      <c r="H26" s="53" t="s">
        <v>158</v>
      </c>
      <c r="I26" s="58" t="s">
        <v>171</v>
      </c>
      <c r="J26" s="69" t="str">
        <f t="shared" si="0"/>
        <v>-</v>
      </c>
      <c r="K26" s="70" t="str">
        <f t="shared" si="1"/>
        <v>-</v>
      </c>
      <c r="L26" s="70" t="str">
        <f t="shared" si="2"/>
        <v>-</v>
      </c>
      <c r="M26" s="70" t="str">
        <f t="shared" si="3"/>
        <v>-</v>
      </c>
      <c r="N26" s="70">
        <f t="shared" si="4"/>
        <v>4</v>
      </c>
      <c r="O26" s="71" t="str">
        <f t="shared" si="5"/>
        <v>-</v>
      </c>
    </row>
    <row r="27" spans="1:15" ht="15.75" x14ac:dyDescent="0.25">
      <c r="A27" s="57">
        <v>25</v>
      </c>
      <c r="B27" s="51">
        <v>16</v>
      </c>
      <c r="C27" s="52" t="s">
        <v>86</v>
      </c>
      <c r="D27" s="53" t="s">
        <v>101</v>
      </c>
      <c r="E27" s="53" t="s">
        <v>103</v>
      </c>
      <c r="F27" s="75">
        <v>4</v>
      </c>
      <c r="G27" s="53" t="s">
        <v>172</v>
      </c>
      <c r="H27" s="53" t="s">
        <v>155</v>
      </c>
      <c r="I27" s="58" t="s">
        <v>173</v>
      </c>
      <c r="J27" s="69">
        <f t="shared" si="0"/>
        <v>4</v>
      </c>
      <c r="K27" s="70" t="str">
        <f t="shared" si="1"/>
        <v>-</v>
      </c>
      <c r="L27" s="70" t="str">
        <f t="shared" si="2"/>
        <v>-</v>
      </c>
      <c r="M27" s="70" t="str">
        <f t="shared" si="3"/>
        <v>-</v>
      </c>
      <c r="N27" s="70" t="str">
        <f t="shared" si="4"/>
        <v>-</v>
      </c>
      <c r="O27" s="71" t="str">
        <f t="shared" si="5"/>
        <v>-</v>
      </c>
    </row>
    <row r="28" spans="1:15" ht="15.75" x14ac:dyDescent="0.25">
      <c r="A28" s="57">
        <v>26</v>
      </c>
      <c r="B28" s="51">
        <v>36</v>
      </c>
      <c r="C28" s="52" t="s">
        <v>89</v>
      </c>
      <c r="D28" s="53" t="s">
        <v>101</v>
      </c>
      <c r="E28" s="53" t="s">
        <v>104</v>
      </c>
      <c r="F28" s="75">
        <v>4</v>
      </c>
      <c r="G28" s="53" t="s">
        <v>172</v>
      </c>
      <c r="H28" s="53" t="s">
        <v>155</v>
      </c>
      <c r="I28" s="58" t="s">
        <v>174</v>
      </c>
      <c r="J28" s="69" t="str">
        <f t="shared" si="0"/>
        <v>-</v>
      </c>
      <c r="K28" s="70" t="str">
        <f t="shared" si="1"/>
        <v>-</v>
      </c>
      <c r="L28" s="70" t="str">
        <f t="shared" si="2"/>
        <v>-</v>
      </c>
      <c r="M28" s="70">
        <f t="shared" si="3"/>
        <v>4</v>
      </c>
      <c r="N28" s="70" t="str">
        <f t="shared" si="4"/>
        <v>-</v>
      </c>
      <c r="O28" s="71" t="str">
        <f t="shared" si="5"/>
        <v>-</v>
      </c>
    </row>
    <row r="29" spans="1:15" ht="15.75" x14ac:dyDescent="0.25">
      <c r="A29" s="57">
        <v>27</v>
      </c>
      <c r="B29" s="51">
        <v>13</v>
      </c>
      <c r="C29" s="52" t="s">
        <v>110</v>
      </c>
      <c r="D29" s="53" t="s">
        <v>101</v>
      </c>
      <c r="E29" s="53" t="s">
        <v>102</v>
      </c>
      <c r="F29" s="75">
        <v>4</v>
      </c>
      <c r="G29" s="53" t="s">
        <v>175</v>
      </c>
      <c r="H29" s="53" t="s">
        <v>155</v>
      </c>
      <c r="I29" s="58" t="s">
        <v>176</v>
      </c>
      <c r="J29" s="69" t="str">
        <f t="shared" si="0"/>
        <v>-</v>
      </c>
      <c r="K29" s="70" t="str">
        <f t="shared" si="1"/>
        <v>-</v>
      </c>
      <c r="L29" s="70">
        <f t="shared" si="2"/>
        <v>4</v>
      </c>
      <c r="M29" s="70" t="str">
        <f t="shared" si="3"/>
        <v>-</v>
      </c>
      <c r="N29" s="70" t="str">
        <f t="shared" si="4"/>
        <v>-</v>
      </c>
      <c r="O29" s="71" t="str">
        <f t="shared" si="5"/>
        <v>-</v>
      </c>
    </row>
    <row r="30" spans="1:15" ht="15.75" x14ac:dyDescent="0.25">
      <c r="A30" s="57">
        <v>28</v>
      </c>
      <c r="B30" s="51">
        <v>11</v>
      </c>
      <c r="C30" s="52" t="s">
        <v>74</v>
      </c>
      <c r="D30" s="53" t="s">
        <v>101</v>
      </c>
      <c r="E30" s="53" t="s">
        <v>106</v>
      </c>
      <c r="F30" s="75">
        <v>4</v>
      </c>
      <c r="G30" s="53" t="s">
        <v>175</v>
      </c>
      <c r="H30" s="53" t="s">
        <v>138</v>
      </c>
      <c r="I30" s="58" t="s">
        <v>177</v>
      </c>
      <c r="J30" s="69" t="str">
        <f t="shared" si="0"/>
        <v>-</v>
      </c>
      <c r="K30" s="70" t="str">
        <f t="shared" si="1"/>
        <v>-</v>
      </c>
      <c r="L30" s="70" t="str">
        <f t="shared" si="2"/>
        <v>-</v>
      </c>
      <c r="M30" s="70" t="str">
        <f t="shared" si="3"/>
        <v>-</v>
      </c>
      <c r="N30" s="70" t="str">
        <f t="shared" si="4"/>
        <v>-</v>
      </c>
      <c r="O30" s="71">
        <f t="shared" si="5"/>
        <v>4</v>
      </c>
    </row>
    <row r="31" spans="1:15" ht="15.75" x14ac:dyDescent="0.25">
      <c r="A31" s="57">
        <v>29</v>
      </c>
      <c r="B31" s="51">
        <v>34</v>
      </c>
      <c r="C31" s="52" t="s">
        <v>78</v>
      </c>
      <c r="D31" s="53" t="s">
        <v>101</v>
      </c>
      <c r="E31" s="53" t="s">
        <v>107</v>
      </c>
      <c r="F31" s="73">
        <v>3.5</v>
      </c>
      <c r="G31" s="53" t="s">
        <v>178</v>
      </c>
      <c r="H31" s="53" t="s">
        <v>179</v>
      </c>
      <c r="I31" s="58" t="s">
        <v>180</v>
      </c>
      <c r="J31" s="69" t="str">
        <f t="shared" si="0"/>
        <v>-</v>
      </c>
      <c r="K31" s="70" t="str">
        <f t="shared" si="1"/>
        <v>-</v>
      </c>
      <c r="L31" s="70" t="str">
        <f t="shared" si="2"/>
        <v>-</v>
      </c>
      <c r="M31" s="70" t="str">
        <f t="shared" si="3"/>
        <v>-</v>
      </c>
      <c r="N31" s="70">
        <f t="shared" si="4"/>
        <v>3.5</v>
      </c>
      <c r="O31" s="71" t="str">
        <f t="shared" si="5"/>
        <v>-</v>
      </c>
    </row>
    <row r="32" spans="1:15" ht="15.75" x14ac:dyDescent="0.25">
      <c r="A32" s="57">
        <v>30</v>
      </c>
      <c r="B32" s="51">
        <v>26</v>
      </c>
      <c r="C32" s="52" t="s">
        <v>87</v>
      </c>
      <c r="D32" s="53" t="s">
        <v>101</v>
      </c>
      <c r="E32" s="53" t="s">
        <v>103</v>
      </c>
      <c r="F32" s="73">
        <v>3.5</v>
      </c>
      <c r="G32" s="53" t="s">
        <v>181</v>
      </c>
      <c r="H32" s="53" t="s">
        <v>170</v>
      </c>
      <c r="I32" s="58" t="s">
        <v>182</v>
      </c>
      <c r="J32" s="69">
        <f t="shared" si="0"/>
        <v>3.5</v>
      </c>
      <c r="K32" s="70" t="str">
        <f t="shared" si="1"/>
        <v>-</v>
      </c>
      <c r="L32" s="70" t="str">
        <f t="shared" si="2"/>
        <v>-</v>
      </c>
      <c r="M32" s="70" t="str">
        <f t="shared" si="3"/>
        <v>-</v>
      </c>
      <c r="N32" s="70" t="str">
        <f t="shared" si="4"/>
        <v>-</v>
      </c>
      <c r="O32" s="71" t="str">
        <f t="shared" si="5"/>
        <v>-</v>
      </c>
    </row>
    <row r="33" spans="1:15" ht="15.75" x14ac:dyDescent="0.25">
      <c r="A33" s="57">
        <v>31</v>
      </c>
      <c r="B33" s="51">
        <v>14</v>
      </c>
      <c r="C33" s="52" t="s">
        <v>73</v>
      </c>
      <c r="D33" s="53" t="s">
        <v>101</v>
      </c>
      <c r="E33" s="53" t="s">
        <v>106</v>
      </c>
      <c r="F33" s="75">
        <v>3</v>
      </c>
      <c r="G33" s="53" t="s">
        <v>183</v>
      </c>
      <c r="H33" s="53" t="s">
        <v>135</v>
      </c>
      <c r="I33" s="58" t="s">
        <v>184</v>
      </c>
      <c r="J33" s="69" t="str">
        <f t="shared" si="0"/>
        <v>-</v>
      </c>
      <c r="K33" s="70" t="str">
        <f t="shared" si="1"/>
        <v>-</v>
      </c>
      <c r="L33" s="70" t="str">
        <f t="shared" si="2"/>
        <v>-</v>
      </c>
      <c r="M33" s="70" t="str">
        <f t="shared" si="3"/>
        <v>-</v>
      </c>
      <c r="N33" s="70" t="str">
        <f t="shared" si="4"/>
        <v>-</v>
      </c>
      <c r="O33" s="71">
        <f t="shared" si="5"/>
        <v>3</v>
      </c>
    </row>
    <row r="34" spans="1:15" ht="15.75" x14ac:dyDescent="0.25">
      <c r="A34" s="57">
        <v>32</v>
      </c>
      <c r="B34" s="51">
        <v>12</v>
      </c>
      <c r="C34" s="52" t="s">
        <v>112</v>
      </c>
      <c r="D34" s="53" t="s">
        <v>101</v>
      </c>
      <c r="E34" s="53" t="s">
        <v>102</v>
      </c>
      <c r="F34" s="75">
        <v>3</v>
      </c>
      <c r="G34" s="53" t="s">
        <v>140</v>
      </c>
      <c r="H34" s="53" t="s">
        <v>135</v>
      </c>
      <c r="I34" s="58" t="s">
        <v>185</v>
      </c>
      <c r="J34" s="69" t="str">
        <f t="shared" si="0"/>
        <v>-</v>
      </c>
      <c r="K34" s="70" t="str">
        <f t="shared" si="1"/>
        <v>-</v>
      </c>
      <c r="L34" s="70">
        <f t="shared" si="2"/>
        <v>3</v>
      </c>
      <c r="M34" s="70" t="str">
        <f t="shared" si="3"/>
        <v>-</v>
      </c>
      <c r="N34" s="70" t="str">
        <f t="shared" si="4"/>
        <v>-</v>
      </c>
      <c r="O34" s="71" t="str">
        <f t="shared" si="5"/>
        <v>-</v>
      </c>
    </row>
    <row r="35" spans="1:15" ht="15.75" x14ac:dyDescent="0.25">
      <c r="A35" s="57">
        <v>33</v>
      </c>
      <c r="B35" s="51">
        <v>19</v>
      </c>
      <c r="C35" s="52" t="s">
        <v>72</v>
      </c>
      <c r="D35" s="53" t="s">
        <v>101</v>
      </c>
      <c r="E35" s="53" t="s">
        <v>106</v>
      </c>
      <c r="F35" s="75">
        <v>3</v>
      </c>
      <c r="G35" s="53" t="s">
        <v>186</v>
      </c>
      <c r="H35" s="53" t="s">
        <v>179</v>
      </c>
      <c r="I35" s="58" t="s">
        <v>187</v>
      </c>
      <c r="J35" s="69" t="str">
        <f t="shared" si="0"/>
        <v>-</v>
      </c>
      <c r="K35" s="70" t="str">
        <f t="shared" si="1"/>
        <v>-</v>
      </c>
      <c r="L35" s="70" t="str">
        <f t="shared" si="2"/>
        <v>-</v>
      </c>
      <c r="M35" s="70" t="str">
        <f t="shared" si="3"/>
        <v>-</v>
      </c>
      <c r="N35" s="70" t="str">
        <f t="shared" si="4"/>
        <v>-</v>
      </c>
      <c r="O35" s="71">
        <f t="shared" si="5"/>
        <v>3</v>
      </c>
    </row>
    <row r="36" spans="1:15" ht="15.75" x14ac:dyDescent="0.25">
      <c r="A36" s="57">
        <v>34</v>
      </c>
      <c r="B36" s="51">
        <v>31</v>
      </c>
      <c r="C36" s="52" t="s">
        <v>91</v>
      </c>
      <c r="D36" s="53" t="s">
        <v>101</v>
      </c>
      <c r="E36" s="53" t="s">
        <v>104</v>
      </c>
      <c r="F36" s="75">
        <v>3</v>
      </c>
      <c r="G36" s="53" t="s">
        <v>188</v>
      </c>
      <c r="H36" s="53" t="s">
        <v>172</v>
      </c>
      <c r="I36" s="58" t="s">
        <v>189</v>
      </c>
      <c r="J36" s="69" t="str">
        <f t="shared" si="0"/>
        <v>-</v>
      </c>
      <c r="K36" s="70" t="str">
        <f t="shared" si="1"/>
        <v>-</v>
      </c>
      <c r="L36" s="70" t="str">
        <f t="shared" si="2"/>
        <v>-</v>
      </c>
      <c r="M36" s="70">
        <f t="shared" si="3"/>
        <v>3</v>
      </c>
      <c r="N36" s="70" t="str">
        <f t="shared" si="4"/>
        <v>-</v>
      </c>
      <c r="O36" s="71" t="str">
        <f t="shared" si="5"/>
        <v>-</v>
      </c>
    </row>
    <row r="37" spans="1:15" ht="15.75" x14ac:dyDescent="0.25">
      <c r="A37" s="57">
        <v>35</v>
      </c>
      <c r="B37" s="51">
        <v>15</v>
      </c>
      <c r="C37" s="52" t="s">
        <v>83</v>
      </c>
      <c r="D37" s="53" t="s">
        <v>101</v>
      </c>
      <c r="E37" s="53" t="s">
        <v>109</v>
      </c>
      <c r="F37" s="73">
        <v>2.5</v>
      </c>
      <c r="G37" s="53" t="s">
        <v>190</v>
      </c>
      <c r="H37" s="53" t="s">
        <v>141</v>
      </c>
      <c r="I37" s="58" t="s">
        <v>191</v>
      </c>
      <c r="J37" s="69" t="str">
        <f t="shared" si="0"/>
        <v>-</v>
      </c>
      <c r="K37" s="70">
        <f t="shared" si="1"/>
        <v>2.5</v>
      </c>
      <c r="L37" s="70" t="str">
        <f t="shared" si="2"/>
        <v>-</v>
      </c>
      <c r="M37" s="70" t="str">
        <f t="shared" si="3"/>
        <v>-</v>
      </c>
      <c r="N37" s="70" t="str">
        <f t="shared" si="4"/>
        <v>-</v>
      </c>
      <c r="O37" s="71" t="str">
        <f t="shared" si="5"/>
        <v>-</v>
      </c>
    </row>
    <row r="38" spans="1:15" ht="16.5" thickBot="1" x14ac:dyDescent="0.3">
      <c r="A38" s="59">
        <v>36</v>
      </c>
      <c r="B38" s="60">
        <v>30</v>
      </c>
      <c r="C38" s="61" t="s">
        <v>94</v>
      </c>
      <c r="D38" s="62" t="s">
        <v>101</v>
      </c>
      <c r="E38" s="62" t="s">
        <v>109</v>
      </c>
      <c r="F38" s="74">
        <v>0.5</v>
      </c>
      <c r="G38" s="62" t="s">
        <v>192</v>
      </c>
      <c r="H38" s="62" t="s">
        <v>153</v>
      </c>
      <c r="I38" s="63" t="s">
        <v>193</v>
      </c>
      <c r="J38" s="69" t="str">
        <f>IF(E38="SlivaR",F38,"-")</f>
        <v>-</v>
      </c>
      <c r="K38" s="70">
        <f>IF(E38="SlivaM",F38,"-")</f>
        <v>0.5</v>
      </c>
      <c r="L38" s="70" t="str">
        <f>IF(E38="Mikeš",F38,"-")</f>
        <v>-</v>
      </c>
      <c r="M38" s="70" t="str">
        <f>IF(E38="Říha",F38,"-")</f>
        <v>-</v>
      </c>
      <c r="N38" s="70" t="str">
        <f>IF(E38="Valterová",F38,"-")</f>
        <v>-</v>
      </c>
      <c r="O38" s="71" t="str">
        <f>IF(E38="Vlasák",F38,"-")</f>
        <v>-</v>
      </c>
    </row>
    <row r="39" spans="1:15" x14ac:dyDescent="0.25">
      <c r="J39" s="72">
        <f>SUM(J3,J13,J15,J20,J27)</f>
        <v>25.5</v>
      </c>
      <c r="K39" s="67">
        <f>SUM(K7,K8,K14,K23,K37)</f>
        <v>23.5</v>
      </c>
      <c r="L39" s="67">
        <f>SUM(L5,L11,L19,L25,L29)</f>
        <v>24.5</v>
      </c>
      <c r="M39" s="67">
        <f>SUM(M12,M18,M22,M28,M36)</f>
        <v>21</v>
      </c>
      <c r="N39" s="67">
        <f>SUM(N6,N10,N17,N21,N24)</f>
        <v>25.5</v>
      </c>
      <c r="O39" s="76">
        <f>SUM(O4,O9,O16,O30,O33)</f>
        <v>24.5</v>
      </c>
    </row>
    <row r="40" spans="1:15" x14ac:dyDescent="0.25">
      <c r="J40" s="68"/>
    </row>
  </sheetData>
  <mergeCells count="2">
    <mergeCell ref="A1:I1"/>
    <mergeCell ref="J1:O1"/>
  </mergeCells>
  <phoneticPr fontId="19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G11" sqref="G11"/>
    </sheetView>
  </sheetViews>
  <sheetFormatPr defaultRowHeight="15" x14ac:dyDescent="0.25"/>
  <cols>
    <col min="1" max="1" width="11.42578125" customWidth="1"/>
    <col min="2" max="8" width="9.85546875" customWidth="1"/>
  </cols>
  <sheetData>
    <row r="1" spans="1:10" ht="15.75" thickBot="1" x14ac:dyDescent="0.3">
      <c r="A1" s="208" t="s">
        <v>332</v>
      </c>
      <c r="B1" s="198" t="s">
        <v>225</v>
      </c>
      <c r="C1" s="199" t="s">
        <v>226</v>
      </c>
      <c r="D1" s="199" t="s">
        <v>229</v>
      </c>
      <c r="E1" s="199" t="s">
        <v>230</v>
      </c>
      <c r="F1" s="199" t="s">
        <v>231</v>
      </c>
      <c r="G1" s="199" t="s">
        <v>227</v>
      </c>
      <c r="H1" s="200" t="s">
        <v>228</v>
      </c>
      <c r="I1" s="197" t="s">
        <v>331</v>
      </c>
      <c r="J1" s="204" t="s">
        <v>232</v>
      </c>
    </row>
    <row r="2" spans="1:10" x14ac:dyDescent="0.25">
      <c r="A2" s="194" t="s">
        <v>297</v>
      </c>
      <c r="B2" s="195">
        <v>3</v>
      </c>
      <c r="C2" s="196">
        <v>3</v>
      </c>
      <c r="D2" s="196">
        <v>5</v>
      </c>
      <c r="E2" s="196">
        <v>4</v>
      </c>
      <c r="F2" s="196">
        <v>1.5</v>
      </c>
      <c r="G2" s="196">
        <v>3</v>
      </c>
      <c r="H2" s="201">
        <v>3</v>
      </c>
      <c r="I2" s="194">
        <f>B2+C2+D2+E2+F2+G2+H2</f>
        <v>22.5</v>
      </c>
      <c r="J2" s="205" t="s">
        <v>14</v>
      </c>
    </row>
    <row r="3" spans="1:10" x14ac:dyDescent="0.25">
      <c r="A3" s="192" t="s">
        <v>296</v>
      </c>
      <c r="B3" s="190">
        <v>1</v>
      </c>
      <c r="C3" s="54">
        <v>7</v>
      </c>
      <c r="D3" s="54">
        <v>7</v>
      </c>
      <c r="E3" s="54">
        <v>2</v>
      </c>
      <c r="F3" s="54">
        <v>6</v>
      </c>
      <c r="G3" s="54">
        <v>5</v>
      </c>
      <c r="H3" s="202">
        <v>5</v>
      </c>
      <c r="I3" s="192">
        <f t="shared" ref="I3:I6" si="0">B3+C3+D3+E3+F3+G3+H3</f>
        <v>33</v>
      </c>
      <c r="J3" s="206" t="s">
        <v>17</v>
      </c>
    </row>
    <row r="4" spans="1:10" x14ac:dyDescent="0.25">
      <c r="A4" s="192" t="s">
        <v>314</v>
      </c>
      <c r="B4" s="190">
        <v>5</v>
      </c>
      <c r="C4" s="54">
        <v>4.5</v>
      </c>
      <c r="D4" s="54">
        <v>2</v>
      </c>
      <c r="E4" s="54">
        <v>1</v>
      </c>
      <c r="F4" s="54">
        <v>1.5</v>
      </c>
      <c r="G4" s="54">
        <v>2</v>
      </c>
      <c r="H4" s="202">
        <v>2</v>
      </c>
      <c r="I4" s="192">
        <f t="shared" si="0"/>
        <v>18</v>
      </c>
      <c r="J4" s="206" t="s">
        <v>118</v>
      </c>
    </row>
    <row r="5" spans="1:10" x14ac:dyDescent="0.25">
      <c r="A5" s="192" t="s">
        <v>211</v>
      </c>
      <c r="B5" s="190">
        <v>2</v>
      </c>
      <c r="C5" s="54">
        <v>4.5</v>
      </c>
      <c r="D5" s="54">
        <v>3</v>
      </c>
      <c r="E5" s="54">
        <v>7</v>
      </c>
      <c r="F5" s="54">
        <v>3.5</v>
      </c>
      <c r="G5" s="54">
        <v>7</v>
      </c>
      <c r="H5" s="202">
        <v>7</v>
      </c>
      <c r="I5" s="192">
        <f t="shared" si="0"/>
        <v>34</v>
      </c>
      <c r="J5" s="206" t="s">
        <v>15</v>
      </c>
    </row>
    <row r="6" spans="1:10" x14ac:dyDescent="0.25">
      <c r="A6" s="192" t="s">
        <v>317</v>
      </c>
      <c r="B6" s="190">
        <v>7</v>
      </c>
      <c r="C6" s="54">
        <v>1.5</v>
      </c>
      <c r="D6" s="54">
        <v>1</v>
      </c>
      <c r="E6" s="54">
        <v>5</v>
      </c>
      <c r="F6" s="54">
        <v>3.5</v>
      </c>
      <c r="G6" s="54">
        <v>1</v>
      </c>
      <c r="H6" s="202">
        <v>1</v>
      </c>
      <c r="I6" s="192">
        <f t="shared" si="0"/>
        <v>20</v>
      </c>
      <c r="J6" s="206" t="s">
        <v>117</v>
      </c>
    </row>
    <row r="7" spans="1:10" ht="15.75" thickBot="1" x14ac:dyDescent="0.3">
      <c r="A7" s="193" t="s">
        <v>298</v>
      </c>
      <c r="B7" s="191">
        <v>4</v>
      </c>
      <c r="C7" s="86">
        <v>1.5</v>
      </c>
      <c r="D7" s="86">
        <v>4</v>
      </c>
      <c r="E7" s="86">
        <v>3</v>
      </c>
      <c r="F7" s="86">
        <v>6</v>
      </c>
      <c r="G7" s="86">
        <v>4</v>
      </c>
      <c r="H7" s="203">
        <v>4</v>
      </c>
      <c r="I7" s="193">
        <f>B7+C7+D7+E7+F7+G7+H7</f>
        <v>26.5</v>
      </c>
      <c r="J7" s="207" t="s">
        <v>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H41"/>
  <sheetViews>
    <sheetView topLeftCell="A7" workbookViewId="0">
      <selection activeCell="E6" sqref="E6"/>
    </sheetView>
  </sheetViews>
  <sheetFormatPr defaultRowHeight="15" x14ac:dyDescent="0.25"/>
  <cols>
    <col min="1" max="1" width="1.7109375" customWidth="1"/>
    <col min="2" max="2" width="24.140625" customWidth="1"/>
    <col min="3" max="3" width="8.85546875" customWidth="1"/>
    <col min="4" max="4" width="8.5703125" customWidth="1"/>
    <col min="5" max="5" width="37.85546875" bestFit="1" customWidth="1"/>
  </cols>
  <sheetData>
    <row r="1" spans="3:5" x14ac:dyDescent="0.25">
      <c r="C1" s="358"/>
      <c r="D1" s="358"/>
      <c r="E1" s="358"/>
    </row>
    <row r="2" spans="3:5" ht="15.75" thickBot="1" x14ac:dyDescent="0.3"/>
    <row r="3" spans="3:5" ht="19.5" x14ac:dyDescent="0.3">
      <c r="C3" s="20" t="s">
        <v>29</v>
      </c>
      <c r="D3" s="21" t="s">
        <v>30</v>
      </c>
      <c r="E3" s="22" t="s">
        <v>31</v>
      </c>
    </row>
    <row r="4" spans="3:5" ht="18.75" x14ac:dyDescent="0.3">
      <c r="C4" s="23">
        <v>0.30555555555555552</v>
      </c>
      <c r="D4" s="24"/>
      <c r="E4" s="25" t="s">
        <v>18</v>
      </c>
    </row>
    <row r="5" spans="3:5" ht="18.75" x14ac:dyDescent="0.3">
      <c r="C5" s="23">
        <v>0.3125</v>
      </c>
      <c r="D5" s="24"/>
      <c r="E5" s="25" t="s">
        <v>52</v>
      </c>
    </row>
    <row r="6" spans="3:5" ht="18.75" x14ac:dyDescent="0.3">
      <c r="C6" s="23">
        <v>0.3298611111111111</v>
      </c>
      <c r="D6" s="26"/>
      <c r="E6" s="25" t="s">
        <v>19</v>
      </c>
    </row>
    <row r="7" spans="3:5" ht="18.75" x14ac:dyDescent="0.3">
      <c r="C7" s="23">
        <v>0.35416666666666669</v>
      </c>
      <c r="D7" s="26"/>
      <c r="E7" s="25" t="s">
        <v>20</v>
      </c>
    </row>
    <row r="8" spans="3:5" ht="18.75" x14ac:dyDescent="0.3">
      <c r="C8" s="23">
        <v>0.36458333333333331</v>
      </c>
      <c r="D8" s="24">
        <v>0.52777777777777779</v>
      </c>
      <c r="E8" s="25" t="s">
        <v>21</v>
      </c>
    </row>
    <row r="9" spans="3:5" ht="18.75" x14ac:dyDescent="0.3">
      <c r="C9" s="23">
        <v>0.53819444444444442</v>
      </c>
      <c r="D9" s="26"/>
      <c r="E9" s="25" t="s">
        <v>22</v>
      </c>
    </row>
    <row r="10" spans="3:5" ht="18.75" x14ac:dyDescent="0.3">
      <c r="C10" s="23">
        <v>0.5625</v>
      </c>
      <c r="D10" s="24">
        <v>0.60416666666666663</v>
      </c>
      <c r="E10" s="25" t="s">
        <v>23</v>
      </c>
    </row>
    <row r="11" spans="3:5" ht="18.75" x14ac:dyDescent="0.3">
      <c r="C11" s="23">
        <v>0.60416666666666663</v>
      </c>
      <c r="D11" s="24">
        <v>0.76388888888888884</v>
      </c>
      <c r="E11" s="25" t="s">
        <v>24</v>
      </c>
    </row>
    <row r="12" spans="3:5" ht="18.75" x14ac:dyDescent="0.3">
      <c r="C12" s="23">
        <v>0.76736111111111116</v>
      </c>
      <c r="D12" s="26"/>
      <c r="E12" s="25" t="s">
        <v>25</v>
      </c>
    </row>
    <row r="13" spans="3:5" ht="18.75" x14ac:dyDescent="0.3">
      <c r="C13" s="23">
        <v>0.80208333333333337</v>
      </c>
      <c r="D13" s="24">
        <v>0.85416666666666663</v>
      </c>
      <c r="E13" s="25" t="s">
        <v>26</v>
      </c>
    </row>
    <row r="14" spans="3:5" ht="18.75" x14ac:dyDescent="0.3">
      <c r="C14" s="23">
        <v>0.88541666666666663</v>
      </c>
      <c r="D14" s="26"/>
      <c r="E14" s="25" t="s">
        <v>114</v>
      </c>
    </row>
    <row r="15" spans="3:5" ht="18.75" x14ac:dyDescent="0.3">
      <c r="C15" s="23">
        <v>0.88541666666666663</v>
      </c>
      <c r="D15" s="26"/>
      <c r="E15" s="25" t="s">
        <v>115</v>
      </c>
    </row>
    <row r="16" spans="3:5" ht="18.75" x14ac:dyDescent="0.3">
      <c r="C16" s="23">
        <v>0.89583333333333337</v>
      </c>
      <c r="D16" s="26"/>
      <c r="E16" s="25" t="s">
        <v>27</v>
      </c>
    </row>
    <row r="17" spans="2:8" ht="19.5" thickBot="1" x14ac:dyDescent="0.35">
      <c r="C17" s="27">
        <v>0.91666666666666663</v>
      </c>
      <c r="D17" s="28"/>
      <c r="E17" s="29" t="s">
        <v>28</v>
      </c>
    </row>
    <row r="18" spans="2:8" ht="15.75" thickBot="1" x14ac:dyDescent="0.3"/>
    <row r="19" spans="2:8" ht="19.5" thickBot="1" x14ac:dyDescent="0.35">
      <c r="B19" s="30" t="s">
        <v>42</v>
      </c>
      <c r="C19" s="357" t="s">
        <v>55</v>
      </c>
      <c r="D19" s="357"/>
      <c r="E19" s="357"/>
      <c r="F19" s="357"/>
      <c r="G19" s="1"/>
      <c r="H19" s="1"/>
    </row>
    <row r="20" spans="2:8" ht="19.5" thickBot="1" x14ac:dyDescent="0.35">
      <c r="B20" s="30" t="s">
        <v>41</v>
      </c>
      <c r="C20" s="357" t="s">
        <v>32</v>
      </c>
      <c r="D20" s="357"/>
      <c r="E20" s="357"/>
      <c r="F20" s="1"/>
      <c r="G20" s="1"/>
      <c r="H20" s="1"/>
    </row>
    <row r="21" spans="2:8" ht="16.5" thickBot="1" x14ac:dyDescent="0.3">
      <c r="C21" s="357" t="s">
        <v>33</v>
      </c>
      <c r="D21" s="357"/>
      <c r="E21" s="357"/>
      <c r="F21" s="1"/>
      <c r="G21" s="1"/>
      <c r="H21" s="1"/>
    </row>
    <row r="22" spans="2:8" ht="19.5" thickBot="1" x14ac:dyDescent="0.35">
      <c r="B22" s="30" t="s">
        <v>40</v>
      </c>
      <c r="C22" s="357" t="s">
        <v>56</v>
      </c>
      <c r="D22" s="357"/>
      <c r="E22" s="357"/>
      <c r="F22" s="1"/>
      <c r="G22" s="1"/>
      <c r="H22" s="1"/>
    </row>
    <row r="23" spans="2:8" ht="19.5" thickBot="1" x14ac:dyDescent="0.35">
      <c r="B23" s="30" t="s">
        <v>57</v>
      </c>
      <c r="C23" s="357" t="s">
        <v>34</v>
      </c>
      <c r="D23" s="357"/>
      <c r="E23" s="357"/>
      <c r="F23" s="1"/>
      <c r="G23" s="1"/>
      <c r="H23" s="1"/>
    </row>
    <row r="24" spans="2:8" ht="15.75" x14ac:dyDescent="0.25">
      <c r="C24" s="357" t="s">
        <v>35</v>
      </c>
      <c r="D24" s="357"/>
      <c r="E24" s="357"/>
      <c r="F24" s="357"/>
      <c r="G24" s="357"/>
      <c r="H24" s="357"/>
    </row>
    <row r="25" spans="2:8" ht="15.75" x14ac:dyDescent="0.25">
      <c r="C25" s="357" t="s">
        <v>36</v>
      </c>
      <c r="D25" s="357"/>
      <c r="E25" s="357"/>
      <c r="F25" s="1"/>
      <c r="G25" s="1"/>
      <c r="H25" s="1"/>
    </row>
    <row r="26" spans="2:8" ht="16.5" thickBot="1" x14ac:dyDescent="0.3">
      <c r="C26" s="357" t="s">
        <v>37</v>
      </c>
      <c r="D26" s="357"/>
      <c r="E26" s="357"/>
      <c r="F26" s="357"/>
      <c r="G26" s="357"/>
      <c r="H26" s="1"/>
    </row>
    <row r="27" spans="2:8" ht="19.5" thickBot="1" x14ac:dyDescent="0.35">
      <c r="B27" s="30" t="s">
        <v>51</v>
      </c>
      <c r="C27" s="357" t="s">
        <v>38</v>
      </c>
      <c r="D27" s="357"/>
      <c r="E27" s="357"/>
      <c r="F27" s="357"/>
      <c r="G27" s="1"/>
      <c r="H27" s="1"/>
    </row>
    <row r="28" spans="2:8" ht="19.5" thickBot="1" x14ac:dyDescent="0.35">
      <c r="B28" s="30" t="s">
        <v>39</v>
      </c>
      <c r="C28" s="357" t="s">
        <v>43</v>
      </c>
      <c r="D28" s="357"/>
      <c r="E28" s="357"/>
      <c r="F28" s="1"/>
      <c r="G28" s="1"/>
      <c r="H28" s="1"/>
    </row>
    <row r="29" spans="2:8" ht="14.45" customHeight="1" x14ac:dyDescent="0.25">
      <c r="C29" s="359" t="s">
        <v>44</v>
      </c>
      <c r="D29" s="359"/>
      <c r="E29" s="359"/>
      <c r="F29" s="359"/>
      <c r="G29" s="31"/>
      <c r="H29" s="31"/>
    </row>
    <row r="30" spans="2:8" ht="14.45" customHeight="1" x14ac:dyDescent="0.25">
      <c r="C30" s="359"/>
      <c r="D30" s="359"/>
      <c r="E30" s="359"/>
      <c r="F30" s="359"/>
      <c r="G30" s="31"/>
      <c r="H30" s="31"/>
    </row>
    <row r="31" spans="2:8" ht="15.75" x14ac:dyDescent="0.25">
      <c r="C31" s="357" t="s">
        <v>45</v>
      </c>
      <c r="D31" s="357"/>
      <c r="E31" s="357"/>
      <c r="F31" s="1"/>
      <c r="G31" s="1"/>
      <c r="H31" s="1"/>
    </row>
    <row r="32" spans="2:8" ht="15.75" x14ac:dyDescent="0.25">
      <c r="C32" s="357" t="s">
        <v>46</v>
      </c>
      <c r="D32" s="357"/>
      <c r="E32" s="357"/>
      <c r="F32" s="357"/>
      <c r="G32" s="1"/>
      <c r="H32" s="1"/>
    </row>
    <row r="33" spans="3:8" ht="15.6" customHeight="1" x14ac:dyDescent="0.25">
      <c r="C33" s="359" t="s">
        <v>47</v>
      </c>
      <c r="D33" s="359"/>
      <c r="E33" s="359"/>
      <c r="F33" s="359"/>
      <c r="G33" s="31"/>
      <c r="H33" s="1"/>
    </row>
    <row r="34" spans="3:8" ht="15.75" x14ac:dyDescent="0.25">
      <c r="C34" s="359"/>
      <c r="D34" s="359"/>
      <c r="E34" s="359"/>
      <c r="F34" s="359"/>
      <c r="G34" s="31"/>
      <c r="H34" s="1"/>
    </row>
    <row r="35" spans="3:8" ht="15.75" x14ac:dyDescent="0.25">
      <c r="C35" s="357" t="s">
        <v>48</v>
      </c>
      <c r="D35" s="357"/>
      <c r="E35" s="357"/>
      <c r="F35" s="357"/>
      <c r="G35" s="357"/>
      <c r="H35" s="1"/>
    </row>
    <row r="36" spans="3:8" ht="15.75" x14ac:dyDescent="0.25">
      <c r="C36" s="1" t="s">
        <v>49</v>
      </c>
      <c r="D36" s="1"/>
      <c r="E36" s="1"/>
      <c r="F36" s="1"/>
      <c r="G36" s="1"/>
      <c r="H36" s="1"/>
    </row>
    <row r="37" spans="3:8" ht="14.45" customHeight="1" x14ac:dyDescent="0.25">
      <c r="C37" s="359" t="s">
        <v>50</v>
      </c>
      <c r="D37" s="359"/>
      <c r="E37" s="359"/>
      <c r="F37" s="31"/>
      <c r="G37" s="31"/>
      <c r="H37" s="1"/>
    </row>
    <row r="38" spans="3:8" ht="15.75" x14ac:dyDescent="0.25">
      <c r="C38" s="359"/>
      <c r="D38" s="359"/>
      <c r="E38" s="359"/>
      <c r="F38" s="31"/>
      <c r="G38" s="31"/>
      <c r="H38" s="1"/>
    </row>
    <row r="39" spans="3:8" ht="15.75" x14ac:dyDescent="0.25">
      <c r="C39" s="359"/>
      <c r="D39" s="359"/>
      <c r="E39" s="359"/>
      <c r="F39" s="31"/>
      <c r="G39" s="31"/>
      <c r="H39" s="1"/>
    </row>
    <row r="40" spans="3:8" x14ac:dyDescent="0.25">
      <c r="C40" t="s">
        <v>54</v>
      </c>
    </row>
    <row r="41" spans="3:8" x14ac:dyDescent="0.25">
      <c r="C41" t="s">
        <v>53</v>
      </c>
    </row>
  </sheetData>
  <mergeCells count="17">
    <mergeCell ref="C37:E39"/>
    <mergeCell ref="C29:F30"/>
    <mergeCell ref="C33:F34"/>
    <mergeCell ref="C28:E28"/>
    <mergeCell ref="C31:E31"/>
    <mergeCell ref="C32:F32"/>
    <mergeCell ref="C35:G35"/>
    <mergeCell ref="C21:E21"/>
    <mergeCell ref="C22:E22"/>
    <mergeCell ref="C23:E23"/>
    <mergeCell ref="C27:F27"/>
    <mergeCell ref="C1:E1"/>
    <mergeCell ref="C19:F19"/>
    <mergeCell ref="C24:H24"/>
    <mergeCell ref="C25:E25"/>
    <mergeCell ref="C26:G26"/>
    <mergeCell ref="C20:E20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1"/>
  <sheetViews>
    <sheetView workbookViewId="0">
      <selection activeCell="H13" sqref="H13"/>
    </sheetView>
  </sheetViews>
  <sheetFormatPr defaultRowHeight="15" x14ac:dyDescent="0.25"/>
  <cols>
    <col min="1" max="1" width="13.140625" bestFit="1" customWidth="1"/>
    <col min="2" max="11" width="9.5703125" customWidth="1"/>
    <col min="13" max="13" width="9.140625" customWidth="1"/>
  </cols>
  <sheetData>
    <row r="1" spans="1:12" ht="39.6" customHeight="1" x14ac:dyDescent="0.25">
      <c r="E1" s="360" t="s">
        <v>58</v>
      </c>
      <c r="F1" s="360"/>
      <c r="G1" s="360"/>
      <c r="H1" s="360"/>
    </row>
    <row r="2" spans="1:12" ht="27" customHeight="1" thickBot="1" x14ac:dyDescent="0.3"/>
    <row r="3" spans="1:12" ht="35.450000000000003" customHeight="1" thickBot="1" x14ac:dyDescent="0.3">
      <c r="A3" s="33" t="s">
        <v>59</v>
      </c>
      <c r="B3" s="82" t="s">
        <v>214</v>
      </c>
      <c r="C3" s="83" t="s">
        <v>215</v>
      </c>
      <c r="D3" s="84" t="s">
        <v>216</v>
      </c>
      <c r="E3" s="84" t="s">
        <v>217</v>
      </c>
      <c r="F3" s="84" t="s">
        <v>218</v>
      </c>
      <c r="G3" s="84" t="s">
        <v>219</v>
      </c>
      <c r="H3" s="84" t="s">
        <v>220</v>
      </c>
      <c r="I3" s="84" t="s">
        <v>221</v>
      </c>
      <c r="J3" s="84" t="s">
        <v>222</v>
      </c>
      <c r="K3" s="84" t="s">
        <v>223</v>
      </c>
      <c r="L3" s="34" t="s">
        <v>60</v>
      </c>
    </row>
    <row r="4" spans="1:12" ht="33" customHeight="1" thickTop="1" x14ac:dyDescent="0.25">
      <c r="A4" s="35" t="s">
        <v>15</v>
      </c>
      <c r="B4" s="36">
        <v>8</v>
      </c>
      <c r="C4" s="37">
        <v>10</v>
      </c>
      <c r="D4" s="37">
        <v>10</v>
      </c>
      <c r="E4" s="37">
        <v>9</v>
      </c>
      <c r="F4" s="37">
        <v>7</v>
      </c>
      <c r="G4" s="214" t="s">
        <v>333</v>
      </c>
      <c r="H4" s="37">
        <v>9</v>
      </c>
      <c r="I4" s="37">
        <v>10</v>
      </c>
      <c r="J4" s="37">
        <v>9</v>
      </c>
      <c r="K4" s="37">
        <v>9</v>
      </c>
      <c r="L4" s="38">
        <f>B4+C4+D4+E4+F4+H4+I4+J4+K4</f>
        <v>81</v>
      </c>
    </row>
    <row r="5" spans="1:12" ht="30.6" customHeight="1" x14ac:dyDescent="0.25">
      <c r="A5" s="39" t="s">
        <v>17</v>
      </c>
      <c r="B5" s="40">
        <v>8</v>
      </c>
      <c r="C5" s="41">
        <v>9</v>
      </c>
      <c r="D5" s="37">
        <v>10</v>
      </c>
      <c r="E5" s="37">
        <v>7</v>
      </c>
      <c r="F5" s="37">
        <v>9</v>
      </c>
      <c r="G5" s="214" t="s">
        <v>333</v>
      </c>
      <c r="H5" s="37">
        <v>10</v>
      </c>
      <c r="I5" s="37">
        <v>10</v>
      </c>
      <c r="J5" s="37">
        <v>10</v>
      </c>
      <c r="K5" s="37">
        <v>9</v>
      </c>
      <c r="L5" s="38">
        <f t="shared" ref="L5:L12" si="0">B5+C5+D5+E5+F5+H5+I5+J5+K5</f>
        <v>82</v>
      </c>
    </row>
    <row r="6" spans="1:12" ht="31.9" customHeight="1" x14ac:dyDescent="0.25">
      <c r="A6" s="39" t="s">
        <v>16</v>
      </c>
      <c r="B6" s="40">
        <v>6</v>
      </c>
      <c r="C6" s="41">
        <v>7</v>
      </c>
      <c r="D6" s="37">
        <v>8</v>
      </c>
      <c r="E6" s="37">
        <v>5</v>
      </c>
      <c r="F6" s="37">
        <v>6</v>
      </c>
      <c r="G6" s="214" t="s">
        <v>333</v>
      </c>
      <c r="H6" s="37">
        <v>8</v>
      </c>
      <c r="I6" s="37">
        <v>10</v>
      </c>
      <c r="J6" s="37">
        <v>8</v>
      </c>
      <c r="K6" s="37">
        <v>6</v>
      </c>
      <c r="L6" s="38">
        <f t="shared" si="0"/>
        <v>64</v>
      </c>
    </row>
    <row r="7" spans="1:12" ht="31.9" customHeight="1" x14ac:dyDescent="0.25">
      <c r="A7" s="39" t="s">
        <v>14</v>
      </c>
      <c r="B7" s="40">
        <v>8</v>
      </c>
      <c r="C7" s="41">
        <v>8</v>
      </c>
      <c r="D7" s="37">
        <v>9</v>
      </c>
      <c r="E7" s="37">
        <v>9</v>
      </c>
      <c r="F7" s="37">
        <v>9</v>
      </c>
      <c r="G7" s="214" t="s">
        <v>333</v>
      </c>
      <c r="H7" s="37">
        <v>9</v>
      </c>
      <c r="I7" s="37">
        <v>10</v>
      </c>
      <c r="J7" s="37">
        <v>9</v>
      </c>
      <c r="K7" s="37">
        <v>8</v>
      </c>
      <c r="L7" s="38">
        <f t="shared" si="0"/>
        <v>79</v>
      </c>
    </row>
    <row r="8" spans="1:12" ht="31.9" customHeight="1" x14ac:dyDescent="0.25">
      <c r="A8" s="85" t="s">
        <v>61</v>
      </c>
      <c r="B8" s="40">
        <v>9</v>
      </c>
      <c r="C8" s="41">
        <v>7</v>
      </c>
      <c r="D8" s="37">
        <v>10</v>
      </c>
      <c r="E8" s="37">
        <v>9</v>
      </c>
      <c r="F8" s="37">
        <v>8</v>
      </c>
      <c r="G8" s="214" t="s">
        <v>333</v>
      </c>
      <c r="H8" s="37">
        <v>9</v>
      </c>
      <c r="I8" s="37">
        <v>10</v>
      </c>
      <c r="J8" s="37">
        <v>8</v>
      </c>
      <c r="K8" s="37">
        <v>9</v>
      </c>
      <c r="L8" s="38">
        <f t="shared" si="0"/>
        <v>79</v>
      </c>
    </row>
    <row r="9" spans="1:12" ht="31.9" customHeight="1" x14ac:dyDescent="0.25">
      <c r="A9" s="85" t="s">
        <v>196</v>
      </c>
      <c r="B9" s="40">
        <v>10</v>
      </c>
      <c r="C9" s="41">
        <v>10</v>
      </c>
      <c r="D9" s="37">
        <v>10</v>
      </c>
      <c r="E9" s="37">
        <v>10</v>
      </c>
      <c r="F9" s="37">
        <v>10</v>
      </c>
      <c r="G9" s="214" t="s">
        <v>333</v>
      </c>
      <c r="H9" s="37">
        <v>10</v>
      </c>
      <c r="I9" s="37">
        <v>10</v>
      </c>
      <c r="J9" s="37">
        <v>10</v>
      </c>
      <c r="K9" s="37">
        <v>10</v>
      </c>
      <c r="L9" s="38">
        <f t="shared" si="0"/>
        <v>90</v>
      </c>
    </row>
    <row r="10" spans="1:12" ht="31.9" customHeight="1" x14ac:dyDescent="0.25">
      <c r="A10" s="39" t="s">
        <v>62</v>
      </c>
      <c r="B10" s="40">
        <v>10</v>
      </c>
      <c r="C10" s="41">
        <v>9</v>
      </c>
      <c r="D10" s="37">
        <v>10</v>
      </c>
      <c r="E10" s="37">
        <v>10</v>
      </c>
      <c r="F10" s="37">
        <v>9</v>
      </c>
      <c r="G10" s="214" t="s">
        <v>333</v>
      </c>
      <c r="H10" s="37">
        <v>9</v>
      </c>
      <c r="I10" s="37">
        <v>10</v>
      </c>
      <c r="J10" s="37">
        <v>8</v>
      </c>
      <c r="K10" s="37">
        <v>9</v>
      </c>
      <c r="L10" s="38">
        <f t="shared" si="0"/>
        <v>84</v>
      </c>
    </row>
    <row r="11" spans="1:12" ht="31.9" customHeight="1" x14ac:dyDescent="0.25">
      <c r="A11" s="39" t="s">
        <v>63</v>
      </c>
      <c r="B11" s="40">
        <v>6</v>
      </c>
      <c r="C11" s="41">
        <v>9</v>
      </c>
      <c r="D11" s="37">
        <v>9</v>
      </c>
      <c r="E11" s="37">
        <v>8</v>
      </c>
      <c r="F11" s="37">
        <v>7</v>
      </c>
      <c r="G11" s="214" t="s">
        <v>333</v>
      </c>
      <c r="H11" s="37">
        <v>7</v>
      </c>
      <c r="I11" s="37">
        <v>10</v>
      </c>
      <c r="J11" s="37">
        <v>9</v>
      </c>
      <c r="K11" s="37">
        <v>7</v>
      </c>
      <c r="L11" s="38">
        <f t="shared" si="0"/>
        <v>72</v>
      </c>
    </row>
    <row r="12" spans="1:12" ht="31.9" customHeight="1" thickBot="1" x14ac:dyDescent="0.3">
      <c r="A12" s="209" t="s">
        <v>224</v>
      </c>
      <c r="B12" s="210">
        <v>10</v>
      </c>
      <c r="C12" s="211">
        <v>10</v>
      </c>
      <c r="D12" s="212">
        <v>10</v>
      </c>
      <c r="E12" s="212">
        <v>9</v>
      </c>
      <c r="F12" s="212">
        <v>10</v>
      </c>
      <c r="G12" s="215" t="s">
        <v>333</v>
      </c>
      <c r="H12" s="212">
        <v>10</v>
      </c>
      <c r="I12" s="212">
        <v>10</v>
      </c>
      <c r="J12" s="212">
        <v>10</v>
      </c>
      <c r="K12" s="212">
        <v>10</v>
      </c>
      <c r="L12" s="213">
        <f t="shared" si="0"/>
        <v>89</v>
      </c>
    </row>
    <row r="13" spans="1:12" ht="31.9" customHeight="1" x14ac:dyDescent="0.25">
      <c r="F13" t="s">
        <v>396</v>
      </c>
    </row>
    <row r="14" spans="1:12" ht="31.9" customHeight="1" x14ac:dyDescent="0.25"/>
    <row r="15" spans="1:12" ht="31.9" customHeight="1" x14ac:dyDescent="0.25"/>
    <row r="16" spans="1:12" ht="31.9" customHeight="1" x14ac:dyDescent="0.25"/>
    <row r="17" ht="31.9" customHeight="1" x14ac:dyDescent="0.25"/>
    <row r="18" ht="31.9" customHeight="1" x14ac:dyDescent="0.25"/>
    <row r="19" ht="31.9" customHeight="1" x14ac:dyDescent="0.25"/>
    <row r="20" ht="31.9" customHeight="1" x14ac:dyDescent="0.25"/>
    <row r="21" ht="31.9" customHeight="1" x14ac:dyDescent="0.25"/>
  </sheetData>
  <mergeCells count="1">
    <mergeCell ref="E1:H1"/>
  </mergeCells>
  <phoneticPr fontId="19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M5" sqref="M5"/>
    </sheetView>
  </sheetViews>
  <sheetFormatPr defaultRowHeight="15" x14ac:dyDescent="0.25"/>
  <cols>
    <col min="1" max="4" width="10.7109375" customWidth="1"/>
    <col min="5" max="5" width="12.42578125" style="266" customWidth="1"/>
    <col min="7" max="10" width="10.7109375" customWidth="1"/>
    <col min="11" max="11" width="12.42578125" style="266" customWidth="1"/>
  </cols>
  <sheetData>
    <row r="1" spans="1:11" ht="15.75" thickBot="1" x14ac:dyDescent="0.3"/>
    <row r="2" spans="1:11" ht="15" customHeight="1" x14ac:dyDescent="0.25">
      <c r="A2" s="289" t="s">
        <v>298</v>
      </c>
      <c r="B2" s="290"/>
      <c r="C2" s="312"/>
      <c r="D2" s="291"/>
      <c r="E2" s="361">
        <f>SUM(E4:E9)</f>
        <v>54.333333333333329</v>
      </c>
      <c r="G2" s="348" t="s">
        <v>297</v>
      </c>
      <c r="H2" s="349"/>
      <c r="I2" s="349"/>
      <c r="J2" s="365"/>
      <c r="K2" s="361">
        <f>SUM(K4:K9)</f>
        <v>52.333333333333336</v>
      </c>
    </row>
    <row r="3" spans="1:11" ht="15" customHeight="1" thickBot="1" x14ac:dyDescent="0.3">
      <c r="A3" s="292"/>
      <c r="B3" s="293"/>
      <c r="C3" s="313"/>
      <c r="D3" s="294"/>
      <c r="E3" s="362"/>
      <c r="G3" s="351"/>
      <c r="H3" s="352"/>
      <c r="I3" s="352"/>
      <c r="J3" s="366"/>
      <c r="K3" s="362"/>
    </row>
    <row r="4" spans="1:11" ht="15.75" customHeight="1" x14ac:dyDescent="0.25">
      <c r="A4" s="295" t="s">
        <v>197</v>
      </c>
      <c r="B4" s="296"/>
      <c r="C4" s="324"/>
      <c r="D4" s="297"/>
      <c r="E4" s="267">
        <f>'Bodování pokojů'!L4/9</f>
        <v>9</v>
      </c>
      <c r="G4" s="354" t="s">
        <v>205</v>
      </c>
      <c r="H4" s="355"/>
      <c r="I4" s="355"/>
      <c r="J4" s="363"/>
      <c r="K4" s="266">
        <f>'Bodování pokojů'!L5/9</f>
        <v>9.1111111111111107</v>
      </c>
    </row>
    <row r="5" spans="1:11" ht="15.75" customHeight="1" x14ac:dyDescent="0.25">
      <c r="A5" s="314" t="s">
        <v>198</v>
      </c>
      <c r="B5" s="315"/>
      <c r="C5" s="316"/>
      <c r="D5" s="317"/>
      <c r="E5" s="266">
        <f>'Bodování pokojů'!L12/9</f>
        <v>9.8888888888888893</v>
      </c>
      <c r="G5" s="342" t="s">
        <v>207</v>
      </c>
      <c r="H5" s="343"/>
      <c r="I5" s="343"/>
      <c r="J5" s="363"/>
      <c r="K5" s="266">
        <f>'Bodování pokojů'!L5/9</f>
        <v>9.1111111111111107</v>
      </c>
    </row>
    <row r="6" spans="1:11" ht="15.75" customHeight="1" x14ac:dyDescent="0.25">
      <c r="A6" s="314" t="s">
        <v>199</v>
      </c>
      <c r="B6" s="315"/>
      <c r="C6" s="316"/>
      <c r="D6" s="317"/>
      <c r="E6" s="266">
        <f>'Bodování pokojů'!L10/9</f>
        <v>9.3333333333333339</v>
      </c>
      <c r="G6" s="342" t="s">
        <v>241</v>
      </c>
      <c r="H6" s="343"/>
      <c r="I6" s="343"/>
      <c r="J6" s="363"/>
      <c r="K6" s="266">
        <f>'Bodování pokojů'!L7/9</f>
        <v>8.7777777777777786</v>
      </c>
    </row>
    <row r="7" spans="1:11" ht="15.75" customHeight="1" x14ac:dyDescent="0.25">
      <c r="A7" s="314" t="s">
        <v>200</v>
      </c>
      <c r="B7" s="315"/>
      <c r="C7" s="316"/>
      <c r="D7" s="317"/>
      <c r="E7" s="267">
        <f>'Bodování pokojů'!L4/9</f>
        <v>9</v>
      </c>
      <c r="G7" s="342" t="s">
        <v>247</v>
      </c>
      <c r="H7" s="343"/>
      <c r="I7" s="343"/>
      <c r="J7" s="363"/>
      <c r="K7" s="266">
        <f>'Bodování pokojů'!L10/9</f>
        <v>9.3333333333333339</v>
      </c>
    </row>
    <row r="8" spans="1:11" ht="15.75" customHeight="1" x14ac:dyDescent="0.25">
      <c r="A8" s="314" t="s">
        <v>236</v>
      </c>
      <c r="B8" s="315"/>
      <c r="C8" s="316"/>
      <c r="D8" s="317"/>
      <c r="E8" s="267">
        <f>'Bodování pokojů'!L9/9</f>
        <v>10</v>
      </c>
      <c r="G8" s="342" t="s">
        <v>254</v>
      </c>
      <c r="H8" s="343"/>
      <c r="I8" s="343"/>
      <c r="J8" s="363"/>
      <c r="K8" s="267">
        <f>'Bodování pokojů'!L11/9</f>
        <v>8</v>
      </c>
    </row>
    <row r="9" spans="1:11" ht="16.5" customHeight="1" thickBot="1" x14ac:dyDescent="0.3">
      <c r="A9" s="318" t="s">
        <v>201</v>
      </c>
      <c r="B9" s="319"/>
      <c r="C9" s="320"/>
      <c r="D9" s="321"/>
      <c r="E9" s="266">
        <f>'Bodování pokojů'!L6/9</f>
        <v>7.1111111111111107</v>
      </c>
      <c r="G9" s="345" t="s">
        <v>255</v>
      </c>
      <c r="H9" s="346"/>
      <c r="I9" s="346"/>
      <c r="J9" s="364"/>
      <c r="K9" s="267">
        <f>'Bodování pokojů'!L11/9</f>
        <v>8</v>
      </c>
    </row>
    <row r="10" spans="1:11" ht="15.75" thickBot="1" x14ac:dyDescent="0.3"/>
    <row r="11" spans="1:11" ht="15" customHeight="1" x14ac:dyDescent="0.25">
      <c r="A11" s="289" t="s">
        <v>212</v>
      </c>
      <c r="B11" s="290"/>
      <c r="C11" s="312"/>
      <c r="D11" s="291"/>
      <c r="E11" s="361">
        <f>SUM(E13:E18)</f>
        <v>52.777777777777779</v>
      </c>
      <c r="G11" s="274" t="s">
        <v>211</v>
      </c>
      <c r="H11" s="275"/>
      <c r="I11" s="275"/>
      <c r="J11" s="276"/>
      <c r="K11" s="361">
        <f>SUM(K13:K18)</f>
        <v>51.555555555555557</v>
      </c>
    </row>
    <row r="12" spans="1:11" ht="15" customHeight="1" thickBot="1" x14ac:dyDescent="0.3">
      <c r="A12" s="292"/>
      <c r="B12" s="293"/>
      <c r="C12" s="313"/>
      <c r="D12" s="294"/>
      <c r="E12" s="362"/>
      <c r="G12" s="277"/>
      <c r="H12" s="278"/>
      <c r="I12" s="278"/>
      <c r="J12" s="279"/>
      <c r="K12" s="362"/>
    </row>
    <row r="13" spans="1:11" ht="15.75" x14ac:dyDescent="0.25">
      <c r="A13" s="295" t="s">
        <v>206</v>
      </c>
      <c r="B13" s="296"/>
      <c r="C13" s="324"/>
      <c r="D13" s="297"/>
      <c r="E13" s="266">
        <f>'Bodování pokojů'!L5/9</f>
        <v>9.1111111111111107</v>
      </c>
      <c r="G13" s="280" t="s">
        <v>203</v>
      </c>
      <c r="H13" s="281"/>
      <c r="I13" s="281"/>
      <c r="J13" s="282"/>
      <c r="K13" s="267">
        <f>'Bodování pokojů'!L4/9</f>
        <v>9</v>
      </c>
    </row>
    <row r="14" spans="1:11" ht="15.75" x14ac:dyDescent="0.25">
      <c r="A14" s="314" t="s">
        <v>213</v>
      </c>
      <c r="B14" s="315"/>
      <c r="C14" s="316"/>
      <c r="D14" s="317"/>
      <c r="E14" s="266">
        <f>'Bodování pokojů'!L5/9</f>
        <v>9.1111111111111107</v>
      </c>
      <c r="G14" s="270" t="s">
        <v>208</v>
      </c>
      <c r="H14" s="271"/>
      <c r="I14" s="271"/>
      <c r="J14" s="272"/>
      <c r="K14" s="266">
        <f>'Bodování pokojů'!L6/9</f>
        <v>7.1111111111111107</v>
      </c>
    </row>
    <row r="15" spans="1:11" ht="15.75" x14ac:dyDescent="0.25">
      <c r="A15" s="314" t="s">
        <v>237</v>
      </c>
      <c r="B15" s="315"/>
      <c r="C15" s="316"/>
      <c r="D15" s="317"/>
      <c r="E15" s="266">
        <f>'Bodování pokojů'!L7/9</f>
        <v>8.7777777777777786</v>
      </c>
      <c r="G15" s="270" t="s">
        <v>243</v>
      </c>
      <c r="H15" s="271"/>
      <c r="I15" s="271"/>
      <c r="J15" s="272"/>
      <c r="K15" s="266">
        <f>'Bodování pokojů'!L7/9</f>
        <v>8.7777777777777786</v>
      </c>
    </row>
    <row r="16" spans="1:11" ht="15.75" x14ac:dyDescent="0.25">
      <c r="A16" s="314" t="s">
        <v>238</v>
      </c>
      <c r="B16" s="315"/>
      <c r="C16" s="316"/>
      <c r="D16" s="317"/>
      <c r="E16" s="266">
        <f>'Bodování pokojů'!L6/9</f>
        <v>7.1111111111111107</v>
      </c>
      <c r="G16" s="270" t="s">
        <v>244</v>
      </c>
      <c r="H16" s="271"/>
      <c r="I16" s="271"/>
      <c r="J16" s="272"/>
      <c r="K16" s="266">
        <f>'Bodování pokojů'!L7/9</f>
        <v>8.7777777777777786</v>
      </c>
    </row>
    <row r="17" spans="1:11" ht="15.75" x14ac:dyDescent="0.25">
      <c r="A17" s="314" t="s">
        <v>239</v>
      </c>
      <c r="B17" s="315"/>
      <c r="C17" s="316"/>
      <c r="D17" s="317"/>
      <c r="E17" s="266">
        <f>'Bodování pokojů'!L12/9</f>
        <v>9.8888888888888893</v>
      </c>
      <c r="G17" s="270" t="s">
        <v>245</v>
      </c>
      <c r="H17" s="271"/>
      <c r="I17" s="271"/>
      <c r="J17" s="272"/>
      <c r="K17" s="266">
        <f>'Bodování pokojů'!L12/9</f>
        <v>9.8888888888888893</v>
      </c>
    </row>
    <row r="18" spans="1:11" ht="16.5" thickBot="1" x14ac:dyDescent="0.3">
      <c r="A18" s="318" t="s">
        <v>240</v>
      </c>
      <c r="B18" s="319"/>
      <c r="C18" s="320"/>
      <c r="D18" s="321"/>
      <c r="E18" s="266">
        <f>'Bodování pokojů'!L8/9</f>
        <v>8.7777777777777786</v>
      </c>
      <c r="G18" s="270" t="s">
        <v>246</v>
      </c>
      <c r="H18" s="271"/>
      <c r="I18" s="271"/>
      <c r="J18" s="272"/>
      <c r="K18" s="267">
        <f>SUM('Bodování pokojů'!B11:E11)/4</f>
        <v>8</v>
      </c>
    </row>
    <row r="19" spans="1:11" ht="15.75" thickBot="1" x14ac:dyDescent="0.3">
      <c r="G19" s="273"/>
      <c r="H19" s="273"/>
      <c r="I19" s="273"/>
      <c r="J19" s="273"/>
    </row>
    <row r="20" spans="1:11" ht="15" customHeight="1" x14ac:dyDescent="0.25">
      <c r="A20" s="289" t="s">
        <v>314</v>
      </c>
      <c r="B20" s="290"/>
      <c r="C20" s="290"/>
      <c r="D20" s="369"/>
      <c r="E20" s="361">
        <f>SUM(E22:E27)</f>
        <v>52.333333333333336</v>
      </c>
      <c r="G20" s="328" t="s">
        <v>296</v>
      </c>
      <c r="H20" s="329"/>
      <c r="I20" s="329"/>
      <c r="J20" s="330"/>
      <c r="K20" s="361">
        <f>SUM(K22:K27)</f>
        <v>53.555555555555557</v>
      </c>
    </row>
    <row r="21" spans="1:11" ht="15" customHeight="1" thickBot="1" x14ac:dyDescent="0.3">
      <c r="A21" s="292"/>
      <c r="B21" s="293"/>
      <c r="C21" s="293"/>
      <c r="D21" s="370"/>
      <c r="E21" s="362"/>
      <c r="G21" s="331"/>
      <c r="H21" s="332"/>
      <c r="I21" s="332"/>
      <c r="J21" s="333"/>
      <c r="K21" s="362"/>
    </row>
    <row r="22" spans="1:11" ht="15.75" x14ac:dyDescent="0.25">
      <c r="A22" s="295" t="s">
        <v>202</v>
      </c>
      <c r="B22" s="296"/>
      <c r="C22" s="296"/>
      <c r="D22" s="367"/>
      <c r="E22" s="267">
        <f>'Bodování pokojů'!L4/9</f>
        <v>9</v>
      </c>
      <c r="G22" s="334" t="s">
        <v>204</v>
      </c>
      <c r="H22" s="335"/>
      <c r="I22" s="335"/>
      <c r="J22" s="336"/>
      <c r="K22" s="266">
        <f>'Bodování pokojů'!L5/9</f>
        <v>9.1111111111111107</v>
      </c>
    </row>
    <row r="23" spans="1:11" ht="15.75" x14ac:dyDescent="0.25">
      <c r="A23" s="314" t="s">
        <v>242</v>
      </c>
      <c r="B23" s="315"/>
      <c r="C23" s="315"/>
      <c r="D23" s="367"/>
      <c r="E23" s="266">
        <f>'Bodování pokojů'!L6/9</f>
        <v>7.1111111111111107</v>
      </c>
      <c r="G23" s="325" t="s">
        <v>233</v>
      </c>
      <c r="H23" s="326"/>
      <c r="I23" s="326"/>
      <c r="J23" s="327"/>
      <c r="K23" s="266">
        <f>'Bodování pokojů'!L6/9</f>
        <v>7.1111111111111107</v>
      </c>
    </row>
    <row r="24" spans="1:11" ht="15.75" x14ac:dyDescent="0.25">
      <c r="A24" s="314" t="s">
        <v>250</v>
      </c>
      <c r="B24" s="315"/>
      <c r="C24" s="315"/>
      <c r="D24" s="367"/>
      <c r="E24" s="266">
        <f>'Bodování pokojů'!L8/9</f>
        <v>8.7777777777777786</v>
      </c>
      <c r="G24" s="325" t="s">
        <v>209</v>
      </c>
      <c r="H24" s="326"/>
      <c r="I24" s="326"/>
      <c r="J24" s="327"/>
      <c r="K24" s="266">
        <f>'Bodování pokojů'!L10/9</f>
        <v>9.3333333333333339</v>
      </c>
    </row>
    <row r="25" spans="1:11" ht="15.75" x14ac:dyDescent="0.25">
      <c r="A25" s="314" t="s">
        <v>251</v>
      </c>
      <c r="B25" s="315"/>
      <c r="C25" s="315"/>
      <c r="D25" s="367"/>
      <c r="E25" s="266">
        <f>'Bodování pokojů'!L8/9</f>
        <v>8.7777777777777786</v>
      </c>
      <c r="G25" s="325" t="s">
        <v>234</v>
      </c>
      <c r="H25" s="326"/>
      <c r="I25" s="326"/>
      <c r="J25" s="327"/>
      <c r="K25" s="267">
        <f>'Bodování pokojů'!L9/9</f>
        <v>10</v>
      </c>
    </row>
    <row r="26" spans="1:11" ht="15.75" x14ac:dyDescent="0.25">
      <c r="A26" s="314" t="s">
        <v>252</v>
      </c>
      <c r="B26" s="315"/>
      <c r="C26" s="315"/>
      <c r="D26" s="367"/>
      <c r="E26" s="266">
        <f>'Bodování pokojů'!L12/9</f>
        <v>9.8888888888888893</v>
      </c>
      <c r="G26" s="325" t="s">
        <v>276</v>
      </c>
      <c r="H26" s="326"/>
      <c r="I26" s="326"/>
      <c r="J26" s="327"/>
      <c r="K26" s="267">
        <f>'Bodování pokojů'!L9/9</f>
        <v>10</v>
      </c>
    </row>
    <row r="27" spans="1:11" ht="16.5" thickBot="1" x14ac:dyDescent="0.3">
      <c r="A27" s="318" t="s">
        <v>253</v>
      </c>
      <c r="B27" s="319"/>
      <c r="C27" s="319"/>
      <c r="D27" s="368"/>
      <c r="E27" s="266">
        <f>'Bodování pokojů'!L8/9</f>
        <v>8.7777777777777786</v>
      </c>
      <c r="G27" s="337" t="s">
        <v>235</v>
      </c>
      <c r="H27" s="338"/>
      <c r="I27" s="338"/>
      <c r="J27" s="339"/>
      <c r="K27" s="267">
        <f>'Bodování pokojů'!L11/9</f>
        <v>8</v>
      </c>
    </row>
  </sheetData>
  <mergeCells count="49">
    <mergeCell ref="A16:D16"/>
    <mergeCell ref="A2:D3"/>
    <mergeCell ref="A4:D4"/>
    <mergeCell ref="A5:D5"/>
    <mergeCell ref="A6:D6"/>
    <mergeCell ref="A7:D7"/>
    <mergeCell ref="A8:D8"/>
    <mergeCell ref="A9:D9"/>
    <mergeCell ref="A11:D12"/>
    <mergeCell ref="A13:D13"/>
    <mergeCell ref="A14:D14"/>
    <mergeCell ref="A15:D15"/>
    <mergeCell ref="A25:D25"/>
    <mergeCell ref="A26:D26"/>
    <mergeCell ref="A27:D27"/>
    <mergeCell ref="A17:D17"/>
    <mergeCell ref="A18:D18"/>
    <mergeCell ref="A20:D21"/>
    <mergeCell ref="A22:D22"/>
    <mergeCell ref="A23:D23"/>
    <mergeCell ref="A24:D24"/>
    <mergeCell ref="K2:K3"/>
    <mergeCell ref="E11:E12"/>
    <mergeCell ref="K11:K12"/>
    <mergeCell ref="E20:E21"/>
    <mergeCell ref="K20:K21"/>
    <mergeCell ref="G17:J17"/>
    <mergeCell ref="G18:J18"/>
    <mergeCell ref="G19:J19"/>
    <mergeCell ref="G20:J21"/>
    <mergeCell ref="G9:J9"/>
    <mergeCell ref="G11:J12"/>
    <mergeCell ref="G13:J13"/>
    <mergeCell ref="G14:J14"/>
    <mergeCell ref="G15:J15"/>
    <mergeCell ref="G16:J16"/>
    <mergeCell ref="G2:J3"/>
    <mergeCell ref="G24:J24"/>
    <mergeCell ref="G25:J25"/>
    <mergeCell ref="G26:J26"/>
    <mergeCell ref="G27:J27"/>
    <mergeCell ref="E2:E3"/>
    <mergeCell ref="G22:J22"/>
    <mergeCell ref="G23:J23"/>
    <mergeCell ref="G4:J4"/>
    <mergeCell ref="G5:J5"/>
    <mergeCell ref="G6:J6"/>
    <mergeCell ref="G7:J7"/>
    <mergeCell ref="G8:J8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F4" sqref="F4"/>
    </sheetView>
  </sheetViews>
  <sheetFormatPr defaultRowHeight="15" x14ac:dyDescent="0.25"/>
  <cols>
    <col min="1" max="1" width="4.28515625" style="88" customWidth="1"/>
    <col min="2" max="2" width="16.28515625" style="88" customWidth="1"/>
    <col min="3" max="14" width="5.42578125" style="88" customWidth="1"/>
    <col min="15" max="16" width="10" style="88" customWidth="1"/>
    <col min="17" max="16384" width="9.140625" style="88"/>
  </cols>
  <sheetData>
    <row r="1" spans="1:16" ht="27" thickBot="1" x14ac:dyDescent="0.3">
      <c r="A1" s="371" t="s">
        <v>194</v>
      </c>
      <c r="B1" s="372"/>
      <c r="C1" s="89" t="s">
        <v>15</v>
      </c>
      <c r="D1" s="90" t="s">
        <v>17</v>
      </c>
      <c r="E1" s="90" t="s">
        <v>16</v>
      </c>
      <c r="F1" s="90" t="s">
        <v>14</v>
      </c>
      <c r="G1" s="90" t="s">
        <v>117</v>
      </c>
      <c r="H1" s="90" t="s">
        <v>118</v>
      </c>
      <c r="I1" s="90" t="s">
        <v>268</v>
      </c>
      <c r="J1" s="90" t="s">
        <v>269</v>
      </c>
      <c r="K1" s="90" t="s">
        <v>270</v>
      </c>
      <c r="L1" s="90" t="s">
        <v>271</v>
      </c>
      <c r="M1" s="90" t="s">
        <v>272</v>
      </c>
      <c r="N1" s="91" t="s">
        <v>273</v>
      </c>
      <c r="O1" s="92" t="s">
        <v>275</v>
      </c>
      <c r="P1" s="92" t="s">
        <v>95</v>
      </c>
    </row>
    <row r="2" spans="1:16" ht="27" thickBot="1" x14ac:dyDescent="0.3">
      <c r="A2" s="93" t="s">
        <v>15</v>
      </c>
      <c r="B2" s="94" t="s">
        <v>256</v>
      </c>
      <c r="C2" s="92" t="s">
        <v>274</v>
      </c>
      <c r="D2" s="95">
        <v>1</v>
      </c>
      <c r="E2" s="96">
        <v>0</v>
      </c>
      <c r="F2" s="96">
        <v>1</v>
      </c>
      <c r="G2" s="96">
        <v>2</v>
      </c>
      <c r="H2" s="96">
        <v>0</v>
      </c>
      <c r="I2" s="96">
        <v>0</v>
      </c>
      <c r="J2" s="96">
        <v>2</v>
      </c>
      <c r="K2" s="96">
        <v>1</v>
      </c>
      <c r="L2" s="96">
        <v>2</v>
      </c>
      <c r="M2" s="96">
        <v>0</v>
      </c>
      <c r="N2" s="97">
        <v>0</v>
      </c>
      <c r="O2" s="98">
        <f>SUM(C2:N2)</f>
        <v>9</v>
      </c>
      <c r="P2" s="98" t="s">
        <v>268</v>
      </c>
    </row>
    <row r="3" spans="1:16" ht="27" thickBot="1" x14ac:dyDescent="0.3">
      <c r="A3" s="99" t="s">
        <v>17</v>
      </c>
      <c r="B3" s="100" t="s">
        <v>257</v>
      </c>
      <c r="C3" s="101">
        <v>1</v>
      </c>
      <c r="D3" s="92" t="s">
        <v>274</v>
      </c>
      <c r="E3" s="102">
        <v>0</v>
      </c>
      <c r="F3" s="103">
        <v>2</v>
      </c>
      <c r="G3" s="103">
        <v>2</v>
      </c>
      <c r="H3" s="103">
        <v>0</v>
      </c>
      <c r="I3" s="103">
        <v>0</v>
      </c>
      <c r="J3" s="103">
        <v>2</v>
      </c>
      <c r="K3" s="103">
        <v>2</v>
      </c>
      <c r="L3" s="103">
        <v>1</v>
      </c>
      <c r="M3" s="103">
        <v>1</v>
      </c>
      <c r="N3" s="104">
        <v>1</v>
      </c>
      <c r="O3" s="105">
        <f t="shared" ref="O3:O7" si="0">SUM(C3:N3)</f>
        <v>12</v>
      </c>
      <c r="P3" s="105" t="s">
        <v>118</v>
      </c>
    </row>
    <row r="4" spans="1:16" ht="27" thickBot="1" x14ac:dyDescent="0.3">
      <c r="A4" s="99" t="s">
        <v>16</v>
      </c>
      <c r="B4" s="100" t="s">
        <v>258</v>
      </c>
      <c r="C4" s="106">
        <v>2</v>
      </c>
      <c r="D4" s="97">
        <v>2</v>
      </c>
      <c r="E4" s="92" t="s">
        <v>274</v>
      </c>
      <c r="F4" s="102">
        <v>1</v>
      </c>
      <c r="G4" s="103">
        <v>1</v>
      </c>
      <c r="H4" s="103">
        <v>0</v>
      </c>
      <c r="I4" s="103">
        <v>0</v>
      </c>
      <c r="J4" s="103">
        <v>1</v>
      </c>
      <c r="K4" s="103">
        <v>1</v>
      </c>
      <c r="L4" s="103">
        <v>2</v>
      </c>
      <c r="M4" s="103">
        <v>1</v>
      </c>
      <c r="N4" s="104">
        <v>1</v>
      </c>
      <c r="O4" s="105">
        <f t="shared" si="0"/>
        <v>12</v>
      </c>
      <c r="P4" s="105" t="s">
        <v>117</v>
      </c>
    </row>
    <row r="5" spans="1:16" ht="27" thickBot="1" x14ac:dyDescent="0.3">
      <c r="A5" s="99" t="s">
        <v>14</v>
      </c>
      <c r="B5" s="100" t="s">
        <v>259</v>
      </c>
      <c r="C5" s="106">
        <v>1</v>
      </c>
      <c r="D5" s="103">
        <v>0</v>
      </c>
      <c r="E5" s="97">
        <v>1</v>
      </c>
      <c r="F5" s="92" t="s">
        <v>274</v>
      </c>
      <c r="G5" s="102">
        <v>0</v>
      </c>
      <c r="H5" s="103">
        <v>0</v>
      </c>
      <c r="I5" s="103">
        <v>0</v>
      </c>
      <c r="J5" s="103">
        <v>0</v>
      </c>
      <c r="K5" s="103">
        <v>2</v>
      </c>
      <c r="L5" s="103">
        <v>1</v>
      </c>
      <c r="M5" s="103">
        <v>0</v>
      </c>
      <c r="N5" s="104">
        <v>0</v>
      </c>
      <c r="O5" s="105">
        <f t="shared" si="0"/>
        <v>5</v>
      </c>
      <c r="P5" s="105" t="s">
        <v>272</v>
      </c>
    </row>
    <row r="6" spans="1:16" ht="27" thickBot="1" x14ac:dyDescent="0.3">
      <c r="A6" s="99" t="s">
        <v>117</v>
      </c>
      <c r="B6" s="100" t="s">
        <v>260</v>
      </c>
      <c r="C6" s="106">
        <v>0</v>
      </c>
      <c r="D6" s="103">
        <v>0</v>
      </c>
      <c r="E6" s="103">
        <v>1</v>
      </c>
      <c r="F6" s="97">
        <v>2</v>
      </c>
      <c r="G6" s="92" t="s">
        <v>274</v>
      </c>
      <c r="H6" s="102">
        <v>1</v>
      </c>
      <c r="I6" s="103">
        <v>0</v>
      </c>
      <c r="J6" s="103">
        <v>1</v>
      </c>
      <c r="K6" s="103">
        <v>1</v>
      </c>
      <c r="L6" s="103">
        <v>0</v>
      </c>
      <c r="M6" s="103">
        <v>0</v>
      </c>
      <c r="N6" s="104">
        <v>0</v>
      </c>
      <c r="O6" s="105">
        <f t="shared" si="0"/>
        <v>6</v>
      </c>
      <c r="P6" s="105" t="s">
        <v>271</v>
      </c>
    </row>
    <row r="7" spans="1:16" ht="27" thickBot="1" x14ac:dyDescent="0.45">
      <c r="A7" s="99" t="s">
        <v>118</v>
      </c>
      <c r="B7" s="100" t="s">
        <v>261</v>
      </c>
      <c r="C7" s="106">
        <v>2</v>
      </c>
      <c r="D7" s="103">
        <v>2</v>
      </c>
      <c r="E7" s="103">
        <v>2</v>
      </c>
      <c r="F7" s="103">
        <v>2</v>
      </c>
      <c r="G7" s="97">
        <v>1</v>
      </c>
      <c r="H7" s="92" t="s">
        <v>274</v>
      </c>
      <c r="I7" s="102">
        <v>0</v>
      </c>
      <c r="J7" s="103">
        <v>2</v>
      </c>
      <c r="K7" s="103">
        <v>2</v>
      </c>
      <c r="L7" s="103">
        <v>1</v>
      </c>
      <c r="M7" s="103">
        <v>2</v>
      </c>
      <c r="N7" s="104">
        <v>1</v>
      </c>
      <c r="O7" s="105">
        <f t="shared" si="0"/>
        <v>17</v>
      </c>
      <c r="P7" s="131" t="s">
        <v>17</v>
      </c>
    </row>
    <row r="8" spans="1:16" ht="27" thickBot="1" x14ac:dyDescent="0.45">
      <c r="A8" s="99" t="s">
        <v>268</v>
      </c>
      <c r="B8" s="100" t="s">
        <v>262</v>
      </c>
      <c r="C8" s="106">
        <v>2</v>
      </c>
      <c r="D8" s="103">
        <v>2</v>
      </c>
      <c r="E8" s="103">
        <v>2</v>
      </c>
      <c r="F8" s="103">
        <v>2</v>
      </c>
      <c r="G8" s="103">
        <v>2</v>
      </c>
      <c r="H8" s="97">
        <v>2</v>
      </c>
      <c r="I8" s="92" t="s">
        <v>274</v>
      </c>
      <c r="J8" s="102">
        <v>2</v>
      </c>
      <c r="K8" s="103">
        <v>2</v>
      </c>
      <c r="L8" s="103">
        <v>2</v>
      </c>
      <c r="M8" s="103">
        <v>2</v>
      </c>
      <c r="N8" s="104">
        <v>2</v>
      </c>
      <c r="O8" s="105">
        <f>SUM(C8:N8)</f>
        <v>22</v>
      </c>
      <c r="P8" s="132" t="s">
        <v>15</v>
      </c>
    </row>
    <row r="9" spans="1:16" ht="27" thickBot="1" x14ac:dyDescent="0.3">
      <c r="A9" s="99" t="s">
        <v>269</v>
      </c>
      <c r="B9" s="100" t="s">
        <v>263</v>
      </c>
      <c r="C9" s="106">
        <v>0</v>
      </c>
      <c r="D9" s="103">
        <v>0</v>
      </c>
      <c r="E9" s="103">
        <v>1</v>
      </c>
      <c r="F9" s="103">
        <v>2</v>
      </c>
      <c r="G9" s="103">
        <v>1</v>
      </c>
      <c r="H9" s="103">
        <v>0</v>
      </c>
      <c r="I9" s="97">
        <v>0</v>
      </c>
      <c r="J9" s="92" t="s">
        <v>274</v>
      </c>
      <c r="K9" s="102">
        <v>1</v>
      </c>
      <c r="L9" s="103">
        <v>0</v>
      </c>
      <c r="M9" s="103">
        <v>0</v>
      </c>
      <c r="N9" s="104">
        <v>2</v>
      </c>
      <c r="O9" s="105">
        <f t="shared" ref="O9:O13" si="1">SUM(C9:N9)</f>
        <v>7</v>
      </c>
      <c r="P9" s="105" t="s">
        <v>270</v>
      </c>
    </row>
    <row r="10" spans="1:16" ht="27" thickBot="1" x14ac:dyDescent="0.3">
      <c r="A10" s="99" t="s">
        <v>270</v>
      </c>
      <c r="B10" s="100" t="s">
        <v>264</v>
      </c>
      <c r="C10" s="106">
        <v>1</v>
      </c>
      <c r="D10" s="103">
        <v>0</v>
      </c>
      <c r="E10" s="103">
        <v>1</v>
      </c>
      <c r="F10" s="103">
        <v>0</v>
      </c>
      <c r="G10" s="103">
        <v>1</v>
      </c>
      <c r="H10" s="103">
        <v>0</v>
      </c>
      <c r="I10" s="103">
        <v>0</v>
      </c>
      <c r="J10" s="97">
        <v>1</v>
      </c>
      <c r="K10" s="92" t="s">
        <v>274</v>
      </c>
      <c r="L10" s="102">
        <v>0</v>
      </c>
      <c r="M10" s="103">
        <v>0</v>
      </c>
      <c r="N10" s="104">
        <v>0</v>
      </c>
      <c r="O10" s="105">
        <f t="shared" si="1"/>
        <v>4</v>
      </c>
      <c r="P10" s="105" t="s">
        <v>273</v>
      </c>
    </row>
    <row r="11" spans="1:16" ht="27" thickBot="1" x14ac:dyDescent="0.3">
      <c r="A11" s="99" t="s">
        <v>271</v>
      </c>
      <c r="B11" s="100" t="s">
        <v>265</v>
      </c>
      <c r="C11" s="106">
        <v>0</v>
      </c>
      <c r="D11" s="103">
        <v>1</v>
      </c>
      <c r="E11" s="103">
        <v>0</v>
      </c>
      <c r="F11" s="103">
        <v>1</v>
      </c>
      <c r="G11" s="103">
        <v>2</v>
      </c>
      <c r="H11" s="103">
        <v>1</v>
      </c>
      <c r="I11" s="103">
        <v>0</v>
      </c>
      <c r="J11" s="103">
        <v>0</v>
      </c>
      <c r="K11" s="97">
        <v>2</v>
      </c>
      <c r="L11" s="92" t="s">
        <v>274</v>
      </c>
      <c r="M11" s="102">
        <v>2</v>
      </c>
      <c r="N11" s="104">
        <v>0</v>
      </c>
      <c r="O11" s="105">
        <f t="shared" si="1"/>
        <v>9</v>
      </c>
      <c r="P11" s="105" t="s">
        <v>269</v>
      </c>
    </row>
    <row r="12" spans="1:16" ht="27" thickBot="1" x14ac:dyDescent="0.3">
      <c r="A12" s="99" t="s">
        <v>272</v>
      </c>
      <c r="B12" s="100" t="s">
        <v>266</v>
      </c>
      <c r="C12" s="106">
        <v>2</v>
      </c>
      <c r="D12" s="103">
        <v>1</v>
      </c>
      <c r="E12" s="103">
        <v>1</v>
      </c>
      <c r="F12" s="103">
        <v>2</v>
      </c>
      <c r="G12" s="103">
        <v>2</v>
      </c>
      <c r="H12" s="103">
        <v>0</v>
      </c>
      <c r="I12" s="103">
        <v>0</v>
      </c>
      <c r="J12" s="103">
        <v>2</v>
      </c>
      <c r="K12" s="103">
        <v>2</v>
      </c>
      <c r="L12" s="97">
        <v>0</v>
      </c>
      <c r="M12" s="92" t="s">
        <v>274</v>
      </c>
      <c r="N12" s="107">
        <v>1</v>
      </c>
      <c r="O12" s="105">
        <f t="shared" si="1"/>
        <v>13</v>
      </c>
      <c r="P12" s="105" t="s">
        <v>14</v>
      </c>
    </row>
    <row r="13" spans="1:16" ht="27" thickBot="1" x14ac:dyDescent="0.45">
      <c r="A13" s="108" t="s">
        <v>273</v>
      </c>
      <c r="B13" s="109" t="s">
        <v>267</v>
      </c>
      <c r="C13" s="110">
        <v>2</v>
      </c>
      <c r="D13" s="111">
        <v>1</v>
      </c>
      <c r="E13" s="111">
        <v>1</v>
      </c>
      <c r="F13" s="111">
        <v>2</v>
      </c>
      <c r="G13" s="111">
        <v>2</v>
      </c>
      <c r="H13" s="111">
        <v>1</v>
      </c>
      <c r="I13" s="111">
        <v>0</v>
      </c>
      <c r="J13" s="111">
        <v>2</v>
      </c>
      <c r="K13" s="111">
        <v>2</v>
      </c>
      <c r="L13" s="111">
        <v>2</v>
      </c>
      <c r="M13" s="112">
        <v>1</v>
      </c>
      <c r="N13" s="92" t="s">
        <v>274</v>
      </c>
      <c r="O13" s="113">
        <f t="shared" si="1"/>
        <v>16</v>
      </c>
      <c r="P13" s="133" t="s">
        <v>16</v>
      </c>
    </row>
  </sheetData>
  <mergeCells count="1">
    <mergeCell ref="A1:B1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U3" sqref="U3"/>
    </sheetView>
  </sheetViews>
  <sheetFormatPr defaultRowHeight="26.25" x14ac:dyDescent="0.4"/>
  <cols>
    <col min="1" max="1" width="24.5703125" style="134" customWidth="1"/>
    <col min="2" max="13" width="4.140625" style="134" customWidth="1"/>
    <col min="14" max="16" width="12.140625" style="134" customWidth="1"/>
    <col min="17" max="16384" width="9.140625" style="134"/>
  </cols>
  <sheetData>
    <row r="1" spans="1:16" ht="27" thickBot="1" x14ac:dyDescent="0.45">
      <c r="A1" s="181" t="s">
        <v>305</v>
      </c>
      <c r="B1" s="375">
        <v>1</v>
      </c>
      <c r="C1" s="373"/>
      <c r="D1" s="373">
        <v>2</v>
      </c>
      <c r="E1" s="373"/>
      <c r="F1" s="373">
        <v>3</v>
      </c>
      <c r="G1" s="373"/>
      <c r="H1" s="373">
        <v>4</v>
      </c>
      <c r="I1" s="373"/>
      <c r="J1" s="373">
        <v>5</v>
      </c>
      <c r="K1" s="373"/>
      <c r="L1" s="373">
        <v>6</v>
      </c>
      <c r="M1" s="374"/>
      <c r="N1" s="185" t="s">
        <v>277</v>
      </c>
      <c r="O1" s="186" t="s">
        <v>307</v>
      </c>
      <c r="P1" s="185" t="s">
        <v>232</v>
      </c>
    </row>
    <row r="2" spans="1:16" x14ac:dyDescent="0.4">
      <c r="A2" s="177" t="s">
        <v>304</v>
      </c>
      <c r="B2" s="178" t="s">
        <v>306</v>
      </c>
      <c r="C2" s="179" t="s">
        <v>306</v>
      </c>
      <c r="D2" s="180">
        <v>0</v>
      </c>
      <c r="E2" s="180">
        <v>1</v>
      </c>
      <c r="F2" s="180">
        <v>0</v>
      </c>
      <c r="G2" s="180">
        <v>0</v>
      </c>
      <c r="H2" s="180">
        <v>0</v>
      </c>
      <c r="I2" s="180">
        <v>0</v>
      </c>
      <c r="J2" s="180">
        <v>0</v>
      </c>
      <c r="K2" s="180">
        <v>0</v>
      </c>
      <c r="L2" s="180">
        <v>0</v>
      </c>
      <c r="M2" s="182">
        <v>0</v>
      </c>
      <c r="N2" s="177">
        <f>SUM(D2:M2)</f>
        <v>1</v>
      </c>
      <c r="O2" s="187">
        <f>D2+F2+H2+J2+L2</f>
        <v>0</v>
      </c>
      <c r="P2" s="177" t="s">
        <v>118</v>
      </c>
    </row>
    <row r="3" spans="1:16" x14ac:dyDescent="0.4">
      <c r="A3" s="175" t="s">
        <v>300</v>
      </c>
      <c r="B3" s="173">
        <v>0</v>
      </c>
      <c r="C3" s="136">
        <v>1</v>
      </c>
      <c r="D3" s="135" t="s">
        <v>306</v>
      </c>
      <c r="E3" s="135" t="s">
        <v>306</v>
      </c>
      <c r="F3" s="136">
        <v>1</v>
      </c>
      <c r="G3" s="136">
        <v>0</v>
      </c>
      <c r="H3" s="136">
        <v>1</v>
      </c>
      <c r="I3" s="136">
        <v>0</v>
      </c>
      <c r="J3" s="136">
        <v>1</v>
      </c>
      <c r="K3" s="136">
        <v>0</v>
      </c>
      <c r="L3" s="136">
        <v>1</v>
      </c>
      <c r="M3" s="183">
        <v>0</v>
      </c>
      <c r="N3" s="175">
        <f>SUM(B3:C3)+SUM(F3:M3)</f>
        <v>5</v>
      </c>
      <c r="O3" s="188">
        <f>B3+F3+H3+J3+L3</f>
        <v>4</v>
      </c>
      <c r="P3" s="175" t="s">
        <v>16</v>
      </c>
    </row>
    <row r="4" spans="1:16" x14ac:dyDescent="0.4">
      <c r="A4" s="175" t="s">
        <v>301</v>
      </c>
      <c r="B4" s="173">
        <v>1</v>
      </c>
      <c r="C4" s="136">
        <v>1</v>
      </c>
      <c r="D4" s="136">
        <v>1</v>
      </c>
      <c r="E4" s="136">
        <v>0</v>
      </c>
      <c r="F4" s="135" t="s">
        <v>306</v>
      </c>
      <c r="G4" s="135" t="s">
        <v>306</v>
      </c>
      <c r="H4" s="136">
        <v>0</v>
      </c>
      <c r="I4" s="136">
        <v>0</v>
      </c>
      <c r="J4" s="136">
        <v>0</v>
      </c>
      <c r="K4" s="136">
        <v>0</v>
      </c>
      <c r="L4" s="136">
        <v>1</v>
      </c>
      <c r="M4" s="183">
        <v>0</v>
      </c>
      <c r="N4" s="175">
        <v>5</v>
      </c>
      <c r="O4" s="188">
        <f>B4+D4+H4+J4+L4</f>
        <v>3</v>
      </c>
      <c r="P4" s="175" t="s">
        <v>308</v>
      </c>
    </row>
    <row r="5" spans="1:16" x14ac:dyDescent="0.4">
      <c r="A5" s="175" t="s">
        <v>302</v>
      </c>
      <c r="B5" s="173">
        <v>1</v>
      </c>
      <c r="C5" s="136">
        <v>1</v>
      </c>
      <c r="D5" s="136">
        <v>1</v>
      </c>
      <c r="E5" s="136">
        <v>0</v>
      </c>
      <c r="F5" s="136">
        <v>1</v>
      </c>
      <c r="G5" s="136">
        <v>1</v>
      </c>
      <c r="H5" s="135" t="s">
        <v>306</v>
      </c>
      <c r="I5" s="135" t="s">
        <v>306</v>
      </c>
      <c r="J5" s="136">
        <v>0</v>
      </c>
      <c r="K5" s="136">
        <v>0</v>
      </c>
      <c r="L5" s="136">
        <v>1</v>
      </c>
      <c r="M5" s="183">
        <v>1</v>
      </c>
      <c r="N5" s="175">
        <v>10</v>
      </c>
      <c r="O5" s="188">
        <f>B5+D5+F5+J5+L5</f>
        <v>4</v>
      </c>
      <c r="P5" s="175" t="s">
        <v>17</v>
      </c>
    </row>
    <row r="6" spans="1:16" x14ac:dyDescent="0.4">
      <c r="A6" s="175" t="s">
        <v>303</v>
      </c>
      <c r="B6" s="173">
        <v>1</v>
      </c>
      <c r="C6" s="136">
        <v>1</v>
      </c>
      <c r="D6" s="136">
        <v>1</v>
      </c>
      <c r="E6" s="136">
        <v>0</v>
      </c>
      <c r="F6" s="136">
        <v>1</v>
      </c>
      <c r="G6" s="136">
        <v>1</v>
      </c>
      <c r="H6" s="136">
        <v>1</v>
      </c>
      <c r="I6" s="136">
        <v>1</v>
      </c>
      <c r="J6" s="135" t="s">
        <v>306</v>
      </c>
      <c r="K6" s="135" t="s">
        <v>306</v>
      </c>
      <c r="L6" s="136">
        <v>1</v>
      </c>
      <c r="M6" s="183">
        <v>1</v>
      </c>
      <c r="N6" s="175">
        <v>13</v>
      </c>
      <c r="O6" s="188">
        <f>B6+D6+F6+H6+L6</f>
        <v>5</v>
      </c>
      <c r="P6" s="175" t="s">
        <v>15</v>
      </c>
    </row>
    <row r="7" spans="1:16" ht="27" thickBot="1" x14ac:dyDescent="0.45">
      <c r="A7" s="176" t="s">
        <v>319</v>
      </c>
      <c r="B7" s="174">
        <v>1</v>
      </c>
      <c r="C7" s="137">
        <v>1</v>
      </c>
      <c r="D7" s="137">
        <v>1</v>
      </c>
      <c r="E7" s="137">
        <v>0</v>
      </c>
      <c r="F7" s="137">
        <v>1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8" t="s">
        <v>306</v>
      </c>
      <c r="M7" s="184" t="s">
        <v>306</v>
      </c>
      <c r="N7" s="176">
        <v>5</v>
      </c>
      <c r="O7" s="189">
        <f>B7+D7+F7+H7+J7</f>
        <v>3</v>
      </c>
      <c r="P7" s="176" t="s">
        <v>309</v>
      </c>
    </row>
    <row r="9" spans="1:16" x14ac:dyDescent="0.4">
      <c r="B9" s="139" t="s">
        <v>310</v>
      </c>
      <c r="D9" s="140"/>
      <c r="F9" s="140"/>
      <c r="H9" s="140"/>
      <c r="J9" s="140"/>
    </row>
    <row r="10" spans="1:16" x14ac:dyDescent="0.4">
      <c r="B10" s="140"/>
      <c r="D10" s="140"/>
      <c r="F10" s="140"/>
      <c r="H10" s="140"/>
      <c r="J10" s="140"/>
    </row>
    <row r="11" spans="1:16" x14ac:dyDescent="0.4">
      <c r="B11" s="141" t="s">
        <v>311</v>
      </c>
      <c r="D11" s="140"/>
      <c r="F11" s="140"/>
      <c r="H11" s="140"/>
      <c r="J11" s="140"/>
    </row>
    <row r="12" spans="1:16" x14ac:dyDescent="0.4">
      <c r="B12" s="140"/>
    </row>
    <row r="13" spans="1:16" x14ac:dyDescent="0.4">
      <c r="B13" s="141" t="s">
        <v>318</v>
      </c>
    </row>
    <row r="14" spans="1:16" x14ac:dyDescent="0.4">
      <c r="B14" s="140"/>
    </row>
    <row r="15" spans="1:16" x14ac:dyDescent="0.4">
      <c r="B15" s="141" t="s">
        <v>312</v>
      </c>
    </row>
    <row r="16" spans="1:16" x14ac:dyDescent="0.4">
      <c r="B16" s="140"/>
    </row>
    <row r="17" spans="2:2" x14ac:dyDescent="0.4">
      <c r="B17" s="140"/>
    </row>
    <row r="18" spans="2:2" x14ac:dyDescent="0.4">
      <c r="B18" s="140"/>
    </row>
    <row r="19" spans="2:2" x14ac:dyDescent="0.4">
      <c r="B19" s="140"/>
    </row>
    <row r="20" spans="2:2" x14ac:dyDescent="0.4">
      <c r="B20" s="140"/>
    </row>
    <row r="21" spans="2:2" x14ac:dyDescent="0.4">
      <c r="B21" s="140"/>
    </row>
    <row r="22" spans="2:2" x14ac:dyDescent="0.4">
      <c r="B22" s="140"/>
    </row>
    <row r="23" spans="2:2" x14ac:dyDescent="0.4">
      <c r="B23" s="140"/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5" sqref="J5"/>
    </sheetView>
  </sheetViews>
  <sheetFormatPr defaultRowHeight="15" x14ac:dyDescent="0.25"/>
  <cols>
    <col min="1" max="11" width="11.42578125" style="87" customWidth="1"/>
    <col min="12" max="16384" width="9.140625" style="87"/>
  </cols>
  <sheetData>
    <row r="1" spans="1:11" ht="18" thickBot="1" x14ac:dyDescent="0.35">
      <c r="A1" s="169" t="s">
        <v>330</v>
      </c>
      <c r="B1" s="170">
        <v>1</v>
      </c>
      <c r="C1" s="171">
        <v>2</v>
      </c>
      <c r="D1" s="171">
        <v>3</v>
      </c>
      <c r="E1" s="171">
        <v>4</v>
      </c>
      <c r="F1" s="171">
        <v>5</v>
      </c>
      <c r="G1" s="172">
        <v>6</v>
      </c>
      <c r="H1" s="247" t="s">
        <v>275</v>
      </c>
      <c r="I1" s="248" t="s">
        <v>383</v>
      </c>
      <c r="J1" s="249" t="s">
        <v>384</v>
      </c>
      <c r="K1" s="122"/>
    </row>
    <row r="2" spans="1:11" ht="17.25" x14ac:dyDescent="0.3">
      <c r="A2" s="166" t="s">
        <v>302</v>
      </c>
      <c r="B2" s="167" t="s">
        <v>274</v>
      </c>
      <c r="C2" s="168" t="s">
        <v>321</v>
      </c>
      <c r="D2" s="168" t="s">
        <v>323</v>
      </c>
      <c r="E2" s="168" t="s">
        <v>323</v>
      </c>
      <c r="F2" s="168" t="s">
        <v>325</v>
      </c>
      <c r="G2" s="231" t="s">
        <v>323</v>
      </c>
      <c r="H2" s="234">
        <v>0</v>
      </c>
      <c r="I2" s="250" t="s">
        <v>385</v>
      </c>
      <c r="J2" s="237" t="s">
        <v>118</v>
      </c>
      <c r="K2" s="122"/>
    </row>
    <row r="3" spans="1:11" ht="17.25" x14ac:dyDescent="0.3">
      <c r="A3" s="164" t="s">
        <v>303</v>
      </c>
      <c r="B3" s="162" t="s">
        <v>320</v>
      </c>
      <c r="C3" s="150" t="s">
        <v>274</v>
      </c>
      <c r="D3" s="150" t="s">
        <v>324</v>
      </c>
      <c r="E3" s="150" t="s">
        <v>326</v>
      </c>
      <c r="F3" s="150" t="s">
        <v>322</v>
      </c>
      <c r="G3" s="232" t="s">
        <v>322</v>
      </c>
      <c r="H3" s="235">
        <v>15</v>
      </c>
      <c r="I3" s="245" t="s">
        <v>386</v>
      </c>
      <c r="J3" s="238" t="s">
        <v>15</v>
      </c>
      <c r="K3" s="122"/>
    </row>
    <row r="4" spans="1:11" ht="17.25" x14ac:dyDescent="0.3">
      <c r="A4" s="164" t="s">
        <v>304</v>
      </c>
      <c r="B4" s="162" t="s">
        <v>324</v>
      </c>
      <c r="C4" s="150" t="s">
        <v>323</v>
      </c>
      <c r="D4" s="150" t="s">
        <v>274</v>
      </c>
      <c r="E4" s="150" t="s">
        <v>320</v>
      </c>
      <c r="F4" s="150" t="s">
        <v>371</v>
      </c>
      <c r="G4" s="232" t="s">
        <v>323</v>
      </c>
      <c r="H4" s="235">
        <v>7</v>
      </c>
      <c r="I4" s="245" t="s">
        <v>377</v>
      </c>
      <c r="J4" s="238" t="s">
        <v>16</v>
      </c>
      <c r="K4" s="122"/>
    </row>
    <row r="5" spans="1:11" ht="17.25" x14ac:dyDescent="0.3">
      <c r="A5" s="164" t="s">
        <v>319</v>
      </c>
      <c r="B5" s="162" t="s">
        <v>324</v>
      </c>
      <c r="C5" s="150" t="s">
        <v>327</v>
      </c>
      <c r="D5" s="150" t="s">
        <v>321</v>
      </c>
      <c r="E5" s="150" t="s">
        <v>274</v>
      </c>
      <c r="F5" s="150" t="s">
        <v>323</v>
      </c>
      <c r="G5" s="232" t="s">
        <v>324</v>
      </c>
      <c r="H5" s="235">
        <v>6</v>
      </c>
      <c r="I5" s="245" t="s">
        <v>387</v>
      </c>
      <c r="J5" s="238" t="s">
        <v>14</v>
      </c>
      <c r="K5" s="123"/>
    </row>
    <row r="6" spans="1:11" ht="17.25" x14ac:dyDescent="0.3">
      <c r="A6" s="164" t="s">
        <v>301</v>
      </c>
      <c r="B6" s="162" t="s">
        <v>322</v>
      </c>
      <c r="C6" s="150" t="s">
        <v>325</v>
      </c>
      <c r="D6" s="150" t="s">
        <v>371</v>
      </c>
      <c r="E6" s="150" t="s">
        <v>324</v>
      </c>
      <c r="F6" s="150" t="s">
        <v>274</v>
      </c>
      <c r="G6" s="232" t="s">
        <v>373</v>
      </c>
      <c r="H6" s="235">
        <v>10</v>
      </c>
      <c r="I6" s="245" t="s">
        <v>388</v>
      </c>
      <c r="J6" s="238" t="s">
        <v>17</v>
      </c>
      <c r="K6" s="123"/>
    </row>
    <row r="7" spans="1:11" ht="18" thickBot="1" x14ac:dyDescent="0.35">
      <c r="A7" s="165" t="s">
        <v>300</v>
      </c>
      <c r="B7" s="163" t="s">
        <v>324</v>
      </c>
      <c r="C7" s="151" t="s">
        <v>325</v>
      </c>
      <c r="D7" s="151" t="s">
        <v>324</v>
      </c>
      <c r="E7" s="151" t="s">
        <v>323</v>
      </c>
      <c r="F7" s="151" t="s">
        <v>374</v>
      </c>
      <c r="G7" s="233" t="s">
        <v>274</v>
      </c>
      <c r="H7" s="236">
        <v>6</v>
      </c>
      <c r="I7" s="246" t="s">
        <v>389</v>
      </c>
      <c r="J7" s="239" t="s">
        <v>117</v>
      </c>
      <c r="K7" s="123"/>
    </row>
    <row r="8" spans="1:11" ht="17.25" x14ac:dyDescent="0.3">
      <c r="A8" s="114"/>
      <c r="B8" s="114"/>
      <c r="C8" s="114"/>
      <c r="D8" s="114"/>
      <c r="E8" s="114"/>
      <c r="F8" s="114"/>
      <c r="G8" s="114"/>
      <c r="I8" s="122"/>
      <c r="J8" s="122"/>
      <c r="K8" s="123"/>
    </row>
    <row r="9" spans="1:11" ht="18" thickBot="1" x14ac:dyDescent="0.35">
      <c r="A9" s="114"/>
      <c r="B9" s="114"/>
      <c r="C9" s="114"/>
      <c r="D9" s="114"/>
      <c r="E9" s="114"/>
      <c r="F9" s="114"/>
      <c r="G9" s="114"/>
      <c r="I9" s="122"/>
      <c r="J9" s="122"/>
      <c r="K9" s="123"/>
    </row>
    <row r="10" spans="1:11" ht="18" thickBot="1" x14ac:dyDescent="0.35">
      <c r="A10" s="169" t="s">
        <v>329</v>
      </c>
      <c r="B10" s="170">
        <v>1</v>
      </c>
      <c r="C10" s="171">
        <v>2</v>
      </c>
      <c r="D10" s="171">
        <v>3</v>
      </c>
      <c r="E10" s="171">
        <v>4</v>
      </c>
      <c r="F10" s="171">
        <v>5</v>
      </c>
      <c r="G10" s="230">
        <v>6</v>
      </c>
      <c r="H10" s="241" t="s">
        <v>275</v>
      </c>
      <c r="I10" s="242" t="s">
        <v>383</v>
      </c>
      <c r="J10" s="243" t="s">
        <v>384</v>
      </c>
      <c r="K10" s="123"/>
    </row>
    <row r="11" spans="1:11" ht="17.25" x14ac:dyDescent="0.3">
      <c r="A11" s="166" t="s">
        <v>302</v>
      </c>
      <c r="B11" s="167" t="s">
        <v>274</v>
      </c>
      <c r="C11" s="168" t="s">
        <v>325</v>
      </c>
      <c r="D11" s="168" t="s">
        <v>325</v>
      </c>
      <c r="E11" s="168" t="s">
        <v>323</v>
      </c>
      <c r="F11" s="168" t="s">
        <v>374</v>
      </c>
      <c r="G11" s="231" t="s">
        <v>325</v>
      </c>
      <c r="H11" s="240">
        <v>0</v>
      </c>
      <c r="I11" s="244" t="s">
        <v>390</v>
      </c>
      <c r="J11" s="251" t="s">
        <v>118</v>
      </c>
      <c r="K11" s="123"/>
    </row>
    <row r="12" spans="1:11" ht="17.25" x14ac:dyDescent="0.3">
      <c r="A12" s="164" t="s">
        <v>303</v>
      </c>
      <c r="B12" s="162" t="s">
        <v>322</v>
      </c>
      <c r="C12" s="150" t="s">
        <v>274</v>
      </c>
      <c r="D12" s="150" t="s">
        <v>373</v>
      </c>
      <c r="E12" s="150" t="s">
        <v>375</v>
      </c>
      <c r="F12" s="150" t="s">
        <v>327</v>
      </c>
      <c r="G12" s="232" t="s">
        <v>322</v>
      </c>
      <c r="H12" s="235">
        <v>12</v>
      </c>
      <c r="I12" s="245" t="s">
        <v>391</v>
      </c>
      <c r="J12" s="238" t="s">
        <v>15</v>
      </c>
      <c r="K12" s="123"/>
    </row>
    <row r="13" spans="1:11" ht="17.25" x14ac:dyDescent="0.3">
      <c r="A13" s="164" t="s">
        <v>304</v>
      </c>
      <c r="B13" s="162" t="s">
        <v>322</v>
      </c>
      <c r="C13" s="150" t="s">
        <v>374</v>
      </c>
      <c r="D13" s="150" t="s">
        <v>274</v>
      </c>
      <c r="E13" s="150" t="s">
        <v>326</v>
      </c>
      <c r="F13" s="150" t="s">
        <v>376</v>
      </c>
      <c r="G13" s="232" t="s">
        <v>377</v>
      </c>
      <c r="H13" s="235">
        <v>10</v>
      </c>
      <c r="I13" s="245" t="s">
        <v>392</v>
      </c>
      <c r="J13" s="238" t="s">
        <v>16</v>
      </c>
      <c r="K13" s="123"/>
    </row>
    <row r="14" spans="1:11" ht="17.25" x14ac:dyDescent="0.3">
      <c r="A14" s="164" t="s">
        <v>319</v>
      </c>
      <c r="B14" s="162" t="s">
        <v>324</v>
      </c>
      <c r="C14" s="150" t="s">
        <v>378</v>
      </c>
      <c r="D14" s="150" t="s">
        <v>327</v>
      </c>
      <c r="E14" s="150" t="s">
        <v>274</v>
      </c>
      <c r="F14" s="150" t="s">
        <v>379</v>
      </c>
      <c r="G14" s="232" t="s">
        <v>321</v>
      </c>
      <c r="H14" s="235">
        <v>4</v>
      </c>
      <c r="I14" s="245" t="s">
        <v>393</v>
      </c>
      <c r="J14" s="238" t="s">
        <v>117</v>
      </c>
      <c r="K14" s="123"/>
    </row>
    <row r="15" spans="1:11" ht="17.25" x14ac:dyDescent="0.3">
      <c r="A15" s="164" t="s">
        <v>301</v>
      </c>
      <c r="B15" s="162" t="s">
        <v>373</v>
      </c>
      <c r="C15" s="150" t="s">
        <v>326</v>
      </c>
      <c r="D15" s="150" t="s">
        <v>376</v>
      </c>
      <c r="E15" s="150" t="s">
        <v>379</v>
      </c>
      <c r="F15" s="150" t="s">
        <v>274</v>
      </c>
      <c r="G15" s="232" t="s">
        <v>380</v>
      </c>
      <c r="H15" s="235">
        <v>11</v>
      </c>
      <c r="I15" s="245" t="s">
        <v>394</v>
      </c>
      <c r="J15" s="238" t="s">
        <v>17</v>
      </c>
      <c r="K15" s="123"/>
    </row>
    <row r="16" spans="1:11" ht="18" thickBot="1" x14ac:dyDescent="0.35">
      <c r="A16" s="165" t="s">
        <v>300</v>
      </c>
      <c r="B16" s="163" t="s">
        <v>322</v>
      </c>
      <c r="C16" s="151" t="s">
        <v>325</v>
      </c>
      <c r="D16" s="151" t="s">
        <v>382</v>
      </c>
      <c r="E16" s="151" t="s">
        <v>320</v>
      </c>
      <c r="F16" s="151" t="s">
        <v>381</v>
      </c>
      <c r="G16" s="233" t="s">
        <v>274</v>
      </c>
      <c r="H16" s="236">
        <v>6</v>
      </c>
      <c r="I16" s="246" t="s">
        <v>395</v>
      </c>
      <c r="J16" s="239" t="s">
        <v>14</v>
      </c>
      <c r="K16" s="123"/>
    </row>
    <row r="18" spans="2:5" ht="17.25" x14ac:dyDescent="0.3">
      <c r="B18" s="122"/>
      <c r="C18" s="122"/>
      <c r="D18" s="122"/>
      <c r="E18" s="122"/>
    </row>
    <row r="19" spans="2:5" ht="17.25" x14ac:dyDescent="0.3">
      <c r="B19" s="122"/>
      <c r="C19" s="122"/>
      <c r="D19" s="122"/>
      <c r="E19" s="122"/>
    </row>
    <row r="20" spans="2:5" ht="17.25" x14ac:dyDescent="0.3">
      <c r="B20" s="122"/>
      <c r="C20" s="122"/>
      <c r="D20" s="122"/>
      <c r="E20" s="122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15" sqref="E15"/>
    </sheetView>
  </sheetViews>
  <sheetFormatPr defaultRowHeight="15" x14ac:dyDescent="0.25"/>
  <cols>
    <col min="1" max="1" width="17.5703125" style="114" customWidth="1"/>
    <col min="2" max="9" width="13.42578125" style="114" customWidth="1"/>
    <col min="10" max="10" width="13" style="114" customWidth="1"/>
    <col min="11" max="16384" width="9.140625" style="114"/>
  </cols>
  <sheetData>
    <row r="1" spans="1:10" ht="22.5" customHeight="1" thickBot="1" x14ac:dyDescent="0.4">
      <c r="A1" s="159" t="s">
        <v>328</v>
      </c>
      <c r="B1" s="160">
        <v>1</v>
      </c>
      <c r="C1" s="161">
        <v>2</v>
      </c>
      <c r="D1" s="161">
        <v>3</v>
      </c>
      <c r="E1" s="161">
        <v>4</v>
      </c>
      <c r="F1" s="161">
        <v>5</v>
      </c>
      <c r="G1" s="255">
        <v>6</v>
      </c>
      <c r="H1" s="159" t="s">
        <v>277</v>
      </c>
      <c r="I1" s="259" t="s">
        <v>232</v>
      </c>
      <c r="J1" s="115"/>
    </row>
    <row r="2" spans="1:10" ht="22.5" customHeight="1" x14ac:dyDescent="0.4">
      <c r="A2" s="156" t="s">
        <v>317</v>
      </c>
      <c r="B2" s="157" t="s">
        <v>274</v>
      </c>
      <c r="C2" s="158">
        <v>0</v>
      </c>
      <c r="D2" s="158">
        <v>1</v>
      </c>
      <c r="E2" s="158">
        <v>1</v>
      </c>
      <c r="F2" s="158">
        <v>0</v>
      </c>
      <c r="G2" s="256">
        <v>1</v>
      </c>
      <c r="H2" s="263">
        <f>C2+D2+E2+F2+G2</f>
        <v>3</v>
      </c>
      <c r="I2" s="260" t="s">
        <v>16</v>
      </c>
      <c r="J2" s="115"/>
    </row>
    <row r="3" spans="1:10" ht="22.5" customHeight="1" x14ac:dyDescent="0.4">
      <c r="A3" s="154" t="s">
        <v>296</v>
      </c>
      <c r="B3" s="152">
        <v>1</v>
      </c>
      <c r="C3" s="128" t="s">
        <v>274</v>
      </c>
      <c r="D3" s="129">
        <v>0</v>
      </c>
      <c r="E3" s="129">
        <v>1</v>
      </c>
      <c r="F3" s="129">
        <v>1</v>
      </c>
      <c r="G3" s="257">
        <v>1</v>
      </c>
      <c r="H3" s="264">
        <f>B3+D3+E3+F3+G3</f>
        <v>4</v>
      </c>
      <c r="I3" s="261" t="s">
        <v>17</v>
      </c>
      <c r="J3" s="115"/>
    </row>
    <row r="4" spans="1:10" ht="22.5" customHeight="1" x14ac:dyDescent="0.4">
      <c r="A4" s="154" t="s">
        <v>211</v>
      </c>
      <c r="B4" s="152">
        <v>0</v>
      </c>
      <c r="C4" s="129">
        <v>1</v>
      </c>
      <c r="D4" s="128" t="s">
        <v>274</v>
      </c>
      <c r="E4" s="129">
        <v>1</v>
      </c>
      <c r="F4" s="129">
        <v>1</v>
      </c>
      <c r="G4" s="257">
        <v>1</v>
      </c>
      <c r="H4" s="264">
        <f>C4+B4+E4+F4+G4</f>
        <v>4</v>
      </c>
      <c r="I4" s="261" t="s">
        <v>15</v>
      </c>
      <c r="J4" s="115"/>
    </row>
    <row r="5" spans="1:10" ht="22.5" customHeight="1" x14ac:dyDescent="0.4">
      <c r="A5" s="154" t="s">
        <v>298</v>
      </c>
      <c r="B5" s="152">
        <v>0</v>
      </c>
      <c r="C5" s="129">
        <v>0</v>
      </c>
      <c r="D5" s="129">
        <v>0</v>
      </c>
      <c r="E5" s="128" t="s">
        <v>274</v>
      </c>
      <c r="F5" s="129">
        <v>1</v>
      </c>
      <c r="G5" s="257">
        <v>1</v>
      </c>
      <c r="H5" s="264">
        <f>C5+D5+B5+F5+G5</f>
        <v>2</v>
      </c>
      <c r="I5" s="261" t="s">
        <v>117</v>
      </c>
      <c r="J5" s="115"/>
    </row>
    <row r="6" spans="1:10" ht="22.5" customHeight="1" x14ac:dyDescent="0.4">
      <c r="A6" s="154" t="s">
        <v>297</v>
      </c>
      <c r="B6" s="152">
        <v>1</v>
      </c>
      <c r="C6" s="129">
        <v>0</v>
      </c>
      <c r="D6" s="129">
        <v>0</v>
      </c>
      <c r="E6" s="129">
        <v>0</v>
      </c>
      <c r="F6" s="128" t="s">
        <v>274</v>
      </c>
      <c r="G6" s="257">
        <v>1</v>
      </c>
      <c r="H6" s="264">
        <f>C6+D6+E6+B6+G6</f>
        <v>2</v>
      </c>
      <c r="I6" s="261" t="s">
        <v>14</v>
      </c>
      <c r="J6" s="115"/>
    </row>
    <row r="7" spans="1:10" ht="22.5" customHeight="1" thickBot="1" x14ac:dyDescent="0.45">
      <c r="A7" s="155" t="s">
        <v>314</v>
      </c>
      <c r="B7" s="153">
        <v>0</v>
      </c>
      <c r="C7" s="130">
        <v>0</v>
      </c>
      <c r="D7" s="130">
        <v>0</v>
      </c>
      <c r="E7" s="130">
        <v>0</v>
      </c>
      <c r="F7" s="130">
        <v>0</v>
      </c>
      <c r="G7" s="258" t="s">
        <v>274</v>
      </c>
      <c r="H7" s="265">
        <f>C7+D7+E7+F7+B7</f>
        <v>0</v>
      </c>
      <c r="I7" s="262" t="s">
        <v>118</v>
      </c>
      <c r="J7" s="115"/>
    </row>
    <row r="8" spans="1:10" ht="22.5" customHeight="1" x14ac:dyDescent="0.35">
      <c r="A8" s="115"/>
      <c r="B8" s="115"/>
      <c r="C8" s="115"/>
      <c r="D8" s="115"/>
      <c r="E8" s="115"/>
      <c r="F8" s="115"/>
      <c r="G8" s="115"/>
      <c r="H8" s="115"/>
      <c r="I8" s="115"/>
      <c r="J8" s="115"/>
    </row>
    <row r="9" spans="1:10" ht="22.5" hidden="1" customHeight="1" x14ac:dyDescent="0.35">
      <c r="A9" s="115"/>
      <c r="B9" s="115"/>
      <c r="C9" s="115"/>
      <c r="D9" s="115"/>
      <c r="E9" s="115"/>
      <c r="F9" s="116" t="s">
        <v>291</v>
      </c>
      <c r="G9" s="117" t="s">
        <v>278</v>
      </c>
      <c r="H9" s="117" t="s">
        <v>280</v>
      </c>
      <c r="I9" s="118" t="s">
        <v>281</v>
      </c>
      <c r="J9" s="115"/>
    </row>
    <row r="10" spans="1:10" ht="22.5" hidden="1" customHeight="1" x14ac:dyDescent="0.35">
      <c r="A10" s="115"/>
      <c r="B10" s="115"/>
      <c r="C10" s="115"/>
      <c r="D10" s="115"/>
      <c r="E10" s="115"/>
      <c r="F10" s="119" t="s">
        <v>292</v>
      </c>
      <c r="G10" s="124" t="s">
        <v>299</v>
      </c>
      <c r="H10" s="124" t="s">
        <v>283</v>
      </c>
      <c r="I10" s="125" t="s">
        <v>284</v>
      </c>
      <c r="J10" s="115"/>
    </row>
    <row r="11" spans="1:10" ht="22.5" hidden="1" customHeight="1" x14ac:dyDescent="0.35">
      <c r="A11" s="115"/>
      <c r="B11" s="115"/>
      <c r="C11" s="115"/>
      <c r="D11" s="121"/>
      <c r="E11" s="115"/>
      <c r="F11" s="119" t="s">
        <v>294</v>
      </c>
      <c r="G11" s="124" t="s">
        <v>285</v>
      </c>
      <c r="H11" s="124" t="s">
        <v>286</v>
      </c>
      <c r="I11" s="125" t="s">
        <v>279</v>
      </c>
      <c r="J11" s="115"/>
    </row>
    <row r="12" spans="1:10" ht="22.5" hidden="1" customHeight="1" x14ac:dyDescent="0.35">
      <c r="A12" s="115"/>
      <c r="B12" s="115"/>
      <c r="C12" s="115"/>
      <c r="D12" s="115"/>
      <c r="E12" s="115"/>
      <c r="F12" s="119" t="s">
        <v>295</v>
      </c>
      <c r="G12" s="124" t="s">
        <v>282</v>
      </c>
      <c r="H12" s="124" t="s">
        <v>287</v>
      </c>
      <c r="I12" s="125" t="s">
        <v>288</v>
      </c>
      <c r="J12" s="115"/>
    </row>
    <row r="13" spans="1:10" ht="22.5" hidden="1" customHeight="1" thickBot="1" x14ac:dyDescent="0.4">
      <c r="A13" s="115"/>
      <c r="B13" s="115"/>
      <c r="C13" s="115"/>
      <c r="D13" s="115"/>
      <c r="E13" s="115"/>
      <c r="F13" s="120" t="s">
        <v>293</v>
      </c>
      <c r="G13" s="126" t="s">
        <v>288</v>
      </c>
      <c r="H13" s="126" t="s">
        <v>289</v>
      </c>
      <c r="I13" s="127" t="s">
        <v>290</v>
      </c>
      <c r="J13" s="115"/>
    </row>
    <row r="14" spans="1:10" ht="22.5" customHeight="1" x14ac:dyDescent="0.35">
      <c r="A14" s="115"/>
      <c r="B14" s="115"/>
      <c r="C14" s="115"/>
      <c r="D14" s="115"/>
      <c r="E14" s="115"/>
      <c r="F14" s="115"/>
      <c r="G14" s="115"/>
      <c r="H14" s="115"/>
      <c r="I14" s="115"/>
      <c r="J14" s="115"/>
    </row>
    <row r="15" spans="1:10" ht="22.5" customHeight="1" x14ac:dyDescent="0.35">
      <c r="A15" s="115"/>
      <c r="B15" s="115"/>
      <c r="C15" s="115"/>
      <c r="D15" s="115"/>
      <c r="E15" s="115"/>
      <c r="F15" s="115"/>
      <c r="G15" s="115"/>
      <c r="H15" s="115"/>
      <c r="I15" s="115"/>
      <c r="J15" s="115"/>
    </row>
    <row r="16" spans="1:10" ht="22.5" customHeight="1" x14ac:dyDescent="0.35">
      <c r="A16" s="115"/>
      <c r="B16" s="115"/>
      <c r="C16" s="115"/>
      <c r="D16" s="115"/>
      <c r="E16" s="115"/>
      <c r="F16" s="115"/>
      <c r="G16" s="115"/>
      <c r="H16" s="115"/>
      <c r="I16" s="115"/>
      <c r="J16" s="11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Celkový přehled</vt:lpstr>
      <vt:lpstr>Štafeta</vt:lpstr>
      <vt:lpstr>Rozpis dne</vt:lpstr>
      <vt:lpstr>Bodování pokojů</vt:lpstr>
      <vt:lpstr>Bodování pokojů-týmy</vt:lpstr>
      <vt:lpstr>Piškvorky nešachovka</vt:lpstr>
      <vt:lpstr>Pašeráci</vt:lpstr>
      <vt:lpstr>Fotbal,florbal</vt:lpstr>
      <vt:lpstr>Šachy běh</vt:lpstr>
      <vt:lpstr>Šachy, rapid</vt:lpstr>
      <vt:lpstr>Piškvorky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Sajnu</dc:creator>
  <cp:lastModifiedBy>Pavel</cp:lastModifiedBy>
  <cp:lastPrinted>2016-07-10T13:01:48Z</cp:lastPrinted>
  <dcterms:created xsi:type="dcterms:W3CDTF">2012-07-02T09:24:22Z</dcterms:created>
  <dcterms:modified xsi:type="dcterms:W3CDTF">2016-07-11T22:39:37Z</dcterms:modified>
</cp:coreProperties>
</file>